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900" windowWidth="19170" windowHeight="6840" tabRatio="497" activeTab="2"/>
  </bookViews>
  <sheets>
    <sheet name="Version" sheetId="18" r:id="rId1"/>
    <sheet name="Parameter" sheetId="13" r:id="rId2"/>
    <sheet name="Ident" sheetId="10" r:id="rId3"/>
    <sheet name="Quart" sheetId="12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Para2" sheetId="22" state="hidden" r:id="rId15"/>
    <sheet name="Glob" sheetId="2" state="hidden" r:id="rId16"/>
    <sheet name="Kal" sheetId="6" state="hidden" r:id="rId17"/>
    <sheet name="BerM1" sheetId="17" state="hidden" r:id="rId18"/>
    <sheet name="BerM2" sheetId="16" state="hidden" r:id="rId19"/>
    <sheet name="BerM3" sheetId="15" state="hidden" r:id="rId20"/>
    <sheet name="BerKW" sheetId="5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1">Parameter!$A$1:$S$26</definedName>
    <definedName name="_xlnm.Print_Titles" localSheetId="2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B2" i="2" s="1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AP13" i="17" l="1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B13" i="6"/>
  <c r="A13" i="6"/>
  <c r="H3" i="25" s="1"/>
  <c r="B11" i="6"/>
  <c r="A11" i="6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F86" i="5"/>
  <c r="C251" i="5"/>
  <c r="D251" i="5" s="1"/>
  <c r="C92" i="5"/>
  <c r="F102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T86" i="7"/>
  <c r="K269" i="7"/>
  <c r="N269" i="15" s="1"/>
  <c r="N269" i="16"/>
  <c r="K269" i="16"/>
  <c r="H269" i="7"/>
  <c r="K269" i="15" s="1"/>
  <c r="P268" i="16"/>
  <c r="F234" i="5"/>
  <c r="C113" i="5"/>
  <c r="C185" i="5"/>
  <c r="C278" i="5"/>
  <c r="F158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205" i="5"/>
  <c r="F109" i="5"/>
  <c r="F108" i="5"/>
  <c r="F98" i="5"/>
  <c r="C149" i="5"/>
  <c r="C245" i="5"/>
  <c r="F107" i="5"/>
  <c r="F84" i="5"/>
  <c r="F42" i="5"/>
  <c r="F63" i="5"/>
  <c r="F146" i="5"/>
  <c r="C283" i="5"/>
  <c r="C222" i="5"/>
  <c r="C174" i="5"/>
  <c r="F73" i="5"/>
  <c r="C41" i="5"/>
  <c r="F177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C282" i="5" l="1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E251" i="5"/>
  <c r="F5" i="6"/>
  <c r="G5" i="6"/>
  <c r="E5" i="6"/>
  <c r="B5" i="6"/>
  <c r="D5" i="6"/>
  <c r="P144" i="15"/>
  <c r="P273" i="15"/>
  <c r="D131" i="5"/>
  <c r="D61" i="5"/>
  <c r="E61" i="5"/>
  <c r="P38" i="15"/>
  <c r="T38" i="7" s="1"/>
  <c r="P278" i="15"/>
  <c r="T278" i="7" s="1"/>
  <c r="P150" i="15"/>
  <c r="T288" i="7"/>
  <c r="E92" i="5"/>
  <c r="D92" i="5"/>
  <c r="P174" i="15"/>
  <c r="T174" i="7" s="1"/>
  <c r="P182" i="15"/>
  <c r="D74" i="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E83" i="5"/>
  <c r="E222" i="5"/>
  <c r="D222" i="5"/>
  <c r="E149" i="5"/>
  <c r="D149" i="5"/>
  <c r="T226" i="7"/>
  <c r="P239" i="16"/>
  <c r="P245" i="16"/>
  <c r="T276" i="7"/>
  <c r="T198" i="7"/>
  <c r="T250" i="7"/>
  <c r="T264" i="7"/>
  <c r="P271" i="15"/>
  <c r="T300" i="7"/>
  <c r="D278" i="5"/>
  <c r="E278" i="5"/>
  <c r="E113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83" i="5"/>
  <c r="D283" i="5"/>
  <c r="D245" i="5"/>
  <c r="E245" i="5"/>
  <c r="T208" i="7"/>
  <c r="I239" i="15"/>
  <c r="P239" i="15" s="1"/>
  <c r="T298" i="7"/>
  <c r="P254" i="15"/>
  <c r="P289" i="16"/>
  <c r="D286" i="5"/>
  <c r="D185" i="5"/>
  <c r="E185" i="5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E123" i="5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177" i="5" l="1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AB139" i="16"/>
  <c r="AA8" i="16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AA14" i="16"/>
  <c r="W212" i="8"/>
  <c r="R181" i="16"/>
  <c r="V181" i="8" s="1"/>
  <c r="AA35" i="16"/>
  <c r="AB105" i="16"/>
  <c r="R198" i="16"/>
  <c r="V198" i="8" s="1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W300" i="8"/>
  <c r="W143" i="8"/>
  <c r="AB58" i="16"/>
  <c r="AD58" i="16" s="1"/>
  <c r="AB187" i="16"/>
  <c r="M44" i="8"/>
  <c r="M279" i="8"/>
  <c r="AB98" i="16"/>
  <c r="AB189" i="16"/>
  <c r="AA75" i="16"/>
  <c r="AB48" i="16"/>
  <c r="R216" i="16"/>
  <c r="V216" i="8" s="1"/>
  <c r="AA61" i="16"/>
  <c r="M175" i="8"/>
  <c r="AA284" i="16"/>
  <c r="AA23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M112" i="8"/>
  <c r="AB100" i="16"/>
  <c r="M295" i="8"/>
  <c r="R51" i="16"/>
  <c r="V51" i="8" s="1"/>
  <c r="AB131" i="16"/>
  <c r="AA245" i="16"/>
  <c r="AB62" i="16"/>
  <c r="R123" i="16"/>
  <c r="V123" i="8" s="1"/>
  <c r="M260" i="8"/>
  <c r="AB33" i="16"/>
  <c r="AA237" i="16"/>
  <c r="M258" i="8"/>
  <c r="T122" i="16"/>
  <c r="M177" i="8"/>
  <c r="AB184" i="16"/>
  <c r="AB203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W246" i="8" l="1"/>
  <c r="W296" i="8"/>
  <c r="AB155" i="16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D184" i="16"/>
  <c r="AA300" i="16"/>
  <c r="AB55" i="16"/>
  <c r="AD55" i="16" s="1"/>
  <c r="M101" i="8"/>
  <c r="AD67" i="16"/>
  <c r="AB292" i="16"/>
  <c r="AD292" i="16" s="1"/>
  <c r="M86" i="8"/>
  <c r="AD159" i="16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D274" i="16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61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AC250" i="16" s="1"/>
  <c r="H250" i="20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AB171" i="16"/>
  <c r="AD171" i="16" s="1"/>
  <c r="AA171" i="16"/>
  <c r="AA131" i="16"/>
  <c r="M131" i="8"/>
  <c r="U4" i="5"/>
  <c r="S68" i="15"/>
  <c r="W68" i="7" s="1"/>
  <c r="Q63" i="15"/>
  <c r="S297" i="15"/>
  <c r="T297" i="15" s="1"/>
  <c r="U297" i="15" s="1"/>
  <c r="AN297" i="7" s="1"/>
  <c r="S254" i="15"/>
  <c r="W254" i="7" s="1"/>
  <c r="S31" i="15"/>
  <c r="Q175" i="15"/>
  <c r="S144" i="15"/>
  <c r="Q270" i="15"/>
  <c r="R270" i="15" s="1"/>
  <c r="V270" i="7" s="1"/>
  <c r="S154" i="15"/>
  <c r="S293" i="15"/>
  <c r="Q31" i="15"/>
  <c r="R31" i="15" s="1"/>
  <c r="V31" i="7" s="1"/>
  <c r="S193" i="15"/>
  <c r="W193" i="7" s="1"/>
  <c r="S274" i="15"/>
  <c r="Q205" i="15"/>
  <c r="Q258" i="15"/>
  <c r="Q201" i="15"/>
  <c r="R201" i="15" s="1"/>
  <c r="V201" i="7" s="1"/>
  <c r="S72" i="15"/>
  <c r="T72" i="15" s="1"/>
  <c r="U72" i="15" s="1"/>
  <c r="AN72" i="7" s="1"/>
  <c r="S113" i="15"/>
  <c r="S39" i="15"/>
  <c r="W39" i="7" s="1"/>
  <c r="Q26" i="15"/>
  <c r="R26" i="15" s="1"/>
  <c r="V26" i="7" s="1"/>
  <c r="S190" i="15"/>
  <c r="W190" i="7" s="1"/>
  <c r="Q141" i="15"/>
  <c r="S181" i="15"/>
  <c r="W181" i="7" s="1"/>
  <c r="S40" i="15"/>
  <c r="T40" i="15" s="1"/>
  <c r="Q156" i="15"/>
  <c r="R156" i="15" s="1"/>
  <c r="V156" i="7" s="1"/>
  <c r="S133" i="15"/>
  <c r="S64" i="15"/>
  <c r="S56" i="15"/>
  <c r="W56" i="7" s="1"/>
  <c r="S217" i="15"/>
  <c r="W217" i="7" s="1"/>
  <c r="Q120" i="15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Q184" i="15"/>
  <c r="R184" i="15" s="1"/>
  <c r="V184" i="7" s="1"/>
  <c r="S79" i="15"/>
  <c r="W79" i="7" s="1"/>
  <c r="S67" i="15"/>
  <c r="Q80" i="15"/>
  <c r="S15" i="15"/>
  <c r="T15" i="15" s="1"/>
  <c r="U15" i="15" s="1"/>
  <c r="AN15" i="7" s="1"/>
  <c r="S166" i="15"/>
  <c r="S185" i="15"/>
  <c r="Q25" i="15"/>
  <c r="S282" i="15"/>
  <c r="Q285" i="15"/>
  <c r="R285" i="15" s="1"/>
  <c r="V285" i="7" s="1"/>
  <c r="S180" i="15"/>
  <c r="Q101" i="15"/>
  <c r="Q99" i="15"/>
  <c r="R99" i="15" s="1"/>
  <c r="V99" i="7" s="1"/>
  <c r="S109" i="15"/>
  <c r="W109" i="7" s="1"/>
  <c r="S34" i="15"/>
  <c r="T34" i="15" s="1"/>
  <c r="U34" i="15" s="1"/>
  <c r="AN34" i="7" s="1"/>
  <c r="S22" i="15"/>
  <c r="S249" i="15"/>
  <c r="Q95" i="15"/>
  <c r="R95" i="15" s="1"/>
  <c r="V95" i="7" s="1"/>
  <c r="Q11" i="15"/>
  <c r="R11" i="15" s="1"/>
  <c r="V11" i="7" s="1"/>
  <c r="Q271" i="15"/>
  <c r="S135" i="15"/>
  <c r="Q74" i="15"/>
  <c r="R74" i="15" s="1"/>
  <c r="V74" i="7" s="1"/>
  <c r="Q144" i="15"/>
  <c r="R144" i="15" s="1"/>
  <c r="V144" i="7" s="1"/>
  <c r="Q60" i="15"/>
  <c r="Q273" i="15"/>
  <c r="R273" i="15" s="1"/>
  <c r="V273" i="7" s="1"/>
  <c r="S150" i="15"/>
  <c r="W150" i="7" s="1"/>
  <c r="S273" i="15"/>
  <c r="Q124" i="15"/>
  <c r="Q23" i="15"/>
  <c r="R23" i="15" s="1"/>
  <c r="V23" i="7" s="1"/>
  <c r="Q24" i="15"/>
  <c r="R24" i="15" s="1"/>
  <c r="V24" i="7" s="1"/>
  <c r="Q43" i="15"/>
  <c r="R43" i="15" s="1"/>
  <c r="V43" i="7" s="1"/>
  <c r="S175" i="15"/>
  <c r="S269" i="15"/>
  <c r="S258" i="15"/>
  <c r="T258" i="15" s="1"/>
  <c r="U258" i="15" s="1"/>
  <c r="AN258" i="7" s="1"/>
  <c r="S201" i="15"/>
  <c r="T201" i="15" s="1"/>
  <c r="U201" i="15" s="1"/>
  <c r="AN201" i="7" s="1"/>
  <c r="S192" i="15"/>
  <c r="S189" i="15"/>
  <c r="W189" i="7" s="1"/>
  <c r="S108" i="15"/>
  <c r="Q137" i="15"/>
  <c r="R137" i="15" s="1"/>
  <c r="V137" i="7" s="1"/>
  <c r="Q39" i="15"/>
  <c r="Q148" i="15"/>
  <c r="R148" i="15" s="1"/>
  <c r="V148" i="7" s="1"/>
  <c r="S96" i="15"/>
  <c r="T96" i="15" s="1"/>
  <c r="U96" i="15" s="1"/>
  <c r="AN96" i="7" s="1"/>
  <c r="S141" i="15"/>
  <c r="W141" i="7" s="1"/>
  <c r="S188" i="15"/>
  <c r="S140" i="15"/>
  <c r="S62" i="15"/>
  <c r="W62" i="7" s="1"/>
  <c r="S54" i="15"/>
  <c r="T54" i="15" s="1"/>
  <c r="U54" i="15" s="1"/>
  <c r="AN54" i="7" s="1"/>
  <c r="Q213" i="15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Q217" i="15"/>
  <c r="R217" i="15" s="1"/>
  <c r="V217" i="7" s="1"/>
  <c r="S247" i="15"/>
  <c r="W247" i="7" s="1"/>
  <c r="S111" i="15"/>
  <c r="Q85" i="15"/>
  <c r="Q239" i="15"/>
  <c r="R239" i="15" s="1"/>
  <c r="V239" i="7" s="1"/>
  <c r="S105" i="15"/>
  <c r="W105" i="7" s="1"/>
  <c r="S30" i="15"/>
  <c r="W30" i="7" s="1"/>
  <c r="Q225" i="15"/>
  <c r="S115" i="15"/>
  <c r="W115" i="7" s="1"/>
  <c r="Q58" i="15"/>
  <c r="R58" i="15" s="1"/>
  <c r="V58" i="7" s="1"/>
  <c r="Q32" i="15"/>
  <c r="R32" i="15" s="1"/>
  <c r="V32" i="7" s="1"/>
  <c r="Q266" i="15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S99" i="15"/>
  <c r="Q121" i="15"/>
  <c r="R121" i="15" s="1"/>
  <c r="V121" i="7" s="1"/>
  <c r="Q109" i="15"/>
  <c r="R109" i="15" s="1"/>
  <c r="V109" i="7" s="1"/>
  <c r="S71" i="15"/>
  <c r="S160" i="15"/>
  <c r="W160" i="7" s="1"/>
  <c r="S130" i="15"/>
  <c r="W130" i="7" s="1"/>
  <c r="Q171" i="15"/>
  <c r="Q135" i="15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V51" i="16"/>
  <c r="AE51" i="16" s="1"/>
  <c r="AJ51" i="16" s="1"/>
  <c r="M51" i="20" s="1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AC206" i="16" s="1"/>
  <c r="H206" i="20" s="1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M66" i="8"/>
  <c r="AA66" i="16"/>
  <c r="AB66" i="16"/>
  <c r="AD66" i="16" s="1"/>
  <c r="AA17" i="16"/>
  <c r="M17" i="8"/>
  <c r="AB17" i="16"/>
  <c r="AD17" i="16" s="1"/>
  <c r="W125" i="5"/>
  <c r="AB74" i="16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AD27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AD37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05" i="16"/>
  <c r="AD154" i="16"/>
  <c r="AD35" i="16"/>
  <c r="AD25" i="16"/>
  <c r="AD298" i="16"/>
  <c r="T171" i="16"/>
  <c r="V171" i="16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36" i="16"/>
  <c r="AD48" i="16"/>
  <c r="AD98" i="16"/>
  <c r="AD155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4" i="16"/>
  <c r="AD78" i="16"/>
  <c r="AD223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10" i="16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O113" i="5" s="1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O133" i="5" s="1"/>
  <c r="S82" i="17"/>
  <c r="S33" i="17"/>
  <c r="S271" i="17"/>
  <c r="S242" i="17"/>
  <c r="S218" i="17"/>
  <c r="S231" i="17"/>
  <c r="S192" i="17"/>
  <c r="Q144" i="17"/>
  <c r="R144" i="17" s="1"/>
  <c r="V144" i="9" s="1"/>
  <c r="S99" i="17"/>
  <c r="O99" i="5" s="1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O188" i="5" s="1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O282" i="5" s="1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O22" i="5" s="1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O101" i="5" s="1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O83" i="5" s="1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O50" i="5" s="1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O97" i="5" s="1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43" i="16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AE55" i="16"/>
  <c r="AK55" i="16" s="1"/>
  <c r="N55" i="20" s="1"/>
  <c r="AF196" i="16"/>
  <c r="J196" i="20" s="1"/>
  <c r="AF171" i="16"/>
  <c r="J171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2" i="15"/>
  <c r="W22" i="7"/>
  <c r="R101" i="15"/>
  <c r="V101" i="7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178" i="15"/>
  <c r="V178" i="7" s="1"/>
  <c r="R258" i="16"/>
  <c r="V258" i="8" s="1"/>
  <c r="W295" i="8"/>
  <c r="T295" i="16"/>
  <c r="V295" i="16" s="1"/>
  <c r="T32" i="15"/>
  <c r="U32" i="15" s="1"/>
  <c r="AN32" i="7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R85" i="15"/>
  <c r="V85" i="7" s="1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159" i="8"/>
  <c r="Y165" i="16"/>
  <c r="A165" i="20" s="1"/>
  <c r="AE165" i="16"/>
  <c r="AF165" i="16"/>
  <c r="J165" i="20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R56" i="15"/>
  <c r="V56" i="7" s="1"/>
  <c r="T109" i="16"/>
  <c r="V109" i="16" s="1"/>
  <c r="W109" i="8"/>
  <c r="T74" i="16"/>
  <c r="V74" i="16" s="1"/>
  <c r="W74" i="8"/>
  <c r="R100" i="16"/>
  <c r="V100" i="8" s="1"/>
  <c r="W133" i="7"/>
  <c r="T133" i="15"/>
  <c r="U133" i="15" s="1"/>
  <c r="AN133" i="7" s="1"/>
  <c r="R213" i="15"/>
  <c r="V213" i="7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R141" i="15"/>
  <c r="V141" i="7" s="1"/>
  <c r="Q162" i="15"/>
  <c r="T162" i="7"/>
  <c r="S162" i="15"/>
  <c r="W139" i="8"/>
  <c r="T139" i="16"/>
  <c r="V139" i="16" s="1"/>
  <c r="R136" i="16"/>
  <c r="V136" i="8" s="1"/>
  <c r="R217" i="16"/>
  <c r="V217" i="8" s="1"/>
  <c r="R39" i="15"/>
  <c r="V39" i="7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AF92" i="16"/>
  <c r="J92" i="20" s="1"/>
  <c r="AF106" i="16"/>
  <c r="J106" i="20" s="1"/>
  <c r="AE106" i="16"/>
  <c r="AI106" i="16" s="1"/>
  <c r="L106" i="20" s="1"/>
  <c r="W21" i="8"/>
  <c r="T21" i="16"/>
  <c r="V21" i="16" s="1"/>
  <c r="R85" i="16"/>
  <c r="V85" i="8" s="1"/>
  <c r="R116" i="16"/>
  <c r="V116" i="8" s="1"/>
  <c r="W175" i="7"/>
  <c r="T175" i="15"/>
  <c r="U175" i="15" s="1"/>
  <c r="AN175" i="7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R124" i="15"/>
  <c r="V124" i="7" s="1"/>
  <c r="W150" i="8"/>
  <c r="T150" i="16"/>
  <c r="V150" i="16" s="1"/>
  <c r="R70" i="16"/>
  <c r="V70" i="8" s="1"/>
  <c r="R257" i="16"/>
  <c r="V257" i="8" s="1"/>
  <c r="T273" i="16"/>
  <c r="V273" i="16" s="1"/>
  <c r="W273" i="8"/>
  <c r="W297" i="7"/>
  <c r="V88" i="16"/>
  <c r="U200" i="16"/>
  <c r="AN200" i="8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R135" i="15"/>
  <c r="V135" i="7" s="1"/>
  <c r="T158" i="16"/>
  <c r="V158" i="16" s="1"/>
  <c r="W158" i="8"/>
  <c r="R171" i="15"/>
  <c r="V171" i="7" s="1"/>
  <c r="R142" i="16"/>
  <c r="V142" i="8" s="1"/>
  <c r="R197" i="16"/>
  <c r="V197" i="8" s="1"/>
  <c r="R262" i="16"/>
  <c r="V262" i="8" s="1"/>
  <c r="W239" i="8"/>
  <c r="T239" i="16"/>
  <c r="T71" i="15"/>
  <c r="U71" i="15" s="1"/>
  <c r="AN71" i="7" s="1"/>
  <c r="W71" i="7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101" i="15"/>
  <c r="U101" i="15" s="1"/>
  <c r="AN101" i="7" s="1"/>
  <c r="W101" i="7"/>
  <c r="T215" i="16"/>
  <c r="V215" i="16" s="1"/>
  <c r="W215" i="8"/>
  <c r="R205" i="16"/>
  <c r="V205" i="8" s="1"/>
  <c r="T249" i="16"/>
  <c r="W249" i="8"/>
  <c r="AN296" i="8"/>
  <c r="U296" i="16"/>
  <c r="U84" i="16"/>
  <c r="AN84" i="8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R266" i="15"/>
  <c r="V266" i="7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R120" i="15"/>
  <c r="V120" i="7" s="1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AF159" i="16"/>
  <c r="J159" i="20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72" i="15"/>
  <c r="V72" i="7" s="1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75" i="15"/>
  <c r="V175" i="7" s="1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W107" i="7"/>
  <c r="T70" i="16"/>
  <c r="W70" i="8"/>
  <c r="T257" i="16"/>
  <c r="W257" i="8"/>
  <c r="U165" i="16"/>
  <c r="AN165" i="8"/>
  <c r="AF200" i="16"/>
  <c r="J200" i="20" s="1"/>
  <c r="Y200" i="16"/>
  <c r="A200" i="20" s="1"/>
  <c r="AE200" i="16"/>
  <c r="AN187" i="8"/>
  <c r="U187" i="16"/>
  <c r="AF294" i="16"/>
  <c r="J294" i="20" s="1"/>
  <c r="V12" i="16"/>
  <c r="T275" i="16"/>
  <c r="W275" i="8"/>
  <c r="T10" i="16"/>
  <c r="V10" i="16" s="1"/>
  <c r="W10" i="8"/>
  <c r="T48" i="16"/>
  <c r="V48" i="16" s="1"/>
  <c r="W48" i="8"/>
  <c r="R60" i="15"/>
  <c r="V60" i="7" s="1"/>
  <c r="R117" i="16"/>
  <c r="V117" i="8" s="1"/>
  <c r="T89" i="16"/>
  <c r="V89" i="16" s="1"/>
  <c r="W89" i="8"/>
  <c r="W149" i="7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R271" i="15"/>
  <c r="V271" i="7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W176" i="7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R25" i="15"/>
  <c r="V25" i="7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5" i="7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50" i="7"/>
  <c r="T50" i="15"/>
  <c r="U50" i="15" s="1"/>
  <c r="AN50" i="7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U8" i="16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W97" i="7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W188" i="7"/>
  <c r="T188" i="15"/>
  <c r="U188" i="15" s="1"/>
  <c r="AN188" i="7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T9" i="15"/>
  <c r="U9" i="15" s="1"/>
  <c r="AN9" i="7" s="1"/>
  <c r="R5" i="16"/>
  <c r="V5" i="8" s="1"/>
  <c r="W21" i="7"/>
  <c r="R71" i="16"/>
  <c r="V71" i="8" s="1"/>
  <c r="U153" i="16"/>
  <c r="T189" i="15"/>
  <c r="U189" i="15" s="1"/>
  <c r="AN189" i="7" s="1"/>
  <c r="R258" i="15"/>
  <c r="V258" i="7" s="1"/>
  <c r="AN65" i="8"/>
  <c r="U65" i="16"/>
  <c r="V102" i="16"/>
  <c r="U214" i="16"/>
  <c r="AN214" i="8"/>
  <c r="U81" i="16"/>
  <c r="AN81" i="8"/>
  <c r="V264" i="16"/>
  <c r="V8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W20" i="7"/>
  <c r="T83" i="15"/>
  <c r="U83" i="15" s="1"/>
  <c r="AN83" i="7" s="1"/>
  <c r="W83" i="7"/>
  <c r="T107" i="16"/>
  <c r="V107" i="16" s="1"/>
  <c r="W107" i="8"/>
  <c r="V153" i="16"/>
  <c r="R120" i="16"/>
  <c r="V120" i="8" s="1"/>
  <c r="W293" i="7"/>
  <c r="T293" i="15"/>
  <c r="U293" i="15" s="1"/>
  <c r="AN293" i="7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T160" i="15"/>
  <c r="U160" i="15" s="1"/>
  <c r="AN160" i="7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U29" i="16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R80" i="15"/>
  <c r="V80" i="7" s="1"/>
  <c r="T241" i="7"/>
  <c r="S241" i="15"/>
  <c r="Q241" i="15"/>
  <c r="T235" i="16"/>
  <c r="W235" i="8"/>
  <c r="W261" i="8"/>
  <c r="T261" i="16"/>
  <c r="V261" i="16" s="1"/>
  <c r="R225" i="15"/>
  <c r="V225" i="7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R247" i="15"/>
  <c r="V247" i="7" s="1"/>
  <c r="U57" i="16"/>
  <c r="AN57" i="8"/>
  <c r="AE189" i="16"/>
  <c r="AL189" i="16" s="1"/>
  <c r="O189" i="20" s="1"/>
  <c r="AN82" i="8"/>
  <c r="U216" i="16"/>
  <c r="AN216" i="8"/>
  <c r="V216" i="16"/>
  <c r="V35" i="16"/>
  <c r="AN143" i="8"/>
  <c r="U143" i="16"/>
  <c r="Y230" i="16"/>
  <c r="A230" i="20" s="1"/>
  <c r="AN252" i="8"/>
  <c r="U252" i="16"/>
  <c r="T62" i="16"/>
  <c r="W62" i="8"/>
  <c r="R74" i="16"/>
  <c r="V74" i="8" s="1"/>
  <c r="W80" i="8"/>
  <c r="T80" i="16"/>
  <c r="R156" i="16"/>
  <c r="V156" i="8" s="1"/>
  <c r="W287" i="8"/>
  <c r="T287" i="16"/>
  <c r="V287" i="16" s="1"/>
  <c r="W13" i="7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T39" i="15"/>
  <c r="U39" i="15" s="1"/>
  <c r="AN39" i="7" s="1"/>
  <c r="W5" i="8"/>
  <c r="T5" i="16"/>
  <c r="V5" i="16" s="1"/>
  <c r="T64" i="16"/>
  <c r="W64" i="8"/>
  <c r="T71" i="16"/>
  <c r="V71" i="16" s="1"/>
  <c r="W71" i="8"/>
  <c r="T113" i="15"/>
  <c r="U113" i="15" s="1"/>
  <c r="AN113" i="7" s="1"/>
  <c r="W113" i="7"/>
  <c r="T158" i="7"/>
  <c r="Q158" i="15"/>
  <c r="S158" i="15"/>
  <c r="W134" i="8"/>
  <c r="T134" i="16"/>
  <c r="W136" i="7"/>
  <c r="W213" i="8"/>
  <c r="T213" i="16"/>
  <c r="W192" i="7"/>
  <c r="T192" i="15"/>
  <c r="U192" i="15" s="1"/>
  <c r="AN192" i="7" s="1"/>
  <c r="U47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R205" i="15"/>
  <c r="V205" i="7" s="1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T23" i="15"/>
  <c r="U23" i="15" s="1"/>
  <c r="AN23" i="7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AS96" i="16"/>
  <c r="AT96" i="16" s="1"/>
  <c r="AS16" i="16"/>
  <c r="AT16" i="16" s="1"/>
  <c r="AS146" i="16"/>
  <c r="AT146" i="16" s="1"/>
  <c r="AS119" i="16"/>
  <c r="AT119" i="16" s="1"/>
  <c r="AS239" i="16"/>
  <c r="AT239" i="16" s="1"/>
  <c r="AS86" i="16"/>
  <c r="AT86" i="16" s="1"/>
  <c r="AS196" i="16"/>
  <c r="AT196" i="16" s="1"/>
  <c r="AS230" i="16"/>
  <c r="AT230" i="16" s="1"/>
  <c r="AS104" i="16"/>
  <c r="AT104" i="16" s="1"/>
  <c r="AS266" i="16"/>
  <c r="AT266" i="16" s="1"/>
  <c r="AU266" i="16" s="1"/>
  <c r="B266" i="20" s="1"/>
  <c r="AS285" i="16"/>
  <c r="AT285" i="16" s="1"/>
  <c r="AU285" i="16" s="1"/>
  <c r="B285" i="20" s="1"/>
  <c r="AN106" i="8"/>
  <c r="U106" i="16"/>
  <c r="T36" i="7"/>
  <c r="S36" i="15"/>
  <c r="Q36" i="15"/>
  <c r="W13" i="8"/>
  <c r="T13" i="16"/>
  <c r="R63" i="15"/>
  <c r="V63" i="7" s="1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S265" i="16" l="1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T190" i="15"/>
  <c r="U190" i="15" s="1"/>
  <c r="AN190" i="7" s="1"/>
  <c r="T239" i="15"/>
  <c r="U239" i="15" s="1"/>
  <c r="AN239" i="7" s="1"/>
  <c r="AN133" i="8"/>
  <c r="AE147" i="16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U73" i="16"/>
  <c r="AC236" i="16"/>
  <c r="H236" i="20" s="1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U183" i="16"/>
  <c r="V80" i="15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E149" i="16"/>
  <c r="AK149" i="16" s="1"/>
  <c r="N149" i="20" s="1"/>
  <c r="AC187" i="16"/>
  <c r="H187" i="20" s="1"/>
  <c r="AN51" i="8"/>
  <c r="AF149" i="16"/>
  <c r="J149" i="20" s="1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AC149" i="16"/>
  <c r="H149" i="20" s="1"/>
  <c r="AC51" i="16"/>
  <c r="H51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C220" i="16"/>
  <c r="H220" i="20" s="1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AE236" i="16"/>
  <c r="AH236" i="16" s="1"/>
  <c r="K236" i="20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K65" i="16"/>
  <c r="N65" i="20" s="1"/>
  <c r="AI165" i="16"/>
  <c r="L165" i="20" s="1"/>
  <c r="AK165" i="16"/>
  <c r="N165" i="20" s="1"/>
  <c r="AN250" i="8"/>
  <c r="V205" i="15"/>
  <c r="AF205" i="15" s="1"/>
  <c r="J205" i="21" s="1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M106" i="16"/>
  <c r="P106" i="20" s="1"/>
  <c r="AC106" i="16"/>
  <c r="H106" i="20" s="1"/>
  <c r="AK106" i="16"/>
  <c r="N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U225" i="15"/>
  <c r="AN225" i="7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Y51" i="16"/>
  <c r="A51" i="20" s="1"/>
  <c r="AF51" i="16"/>
  <c r="J5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AM276" i="16"/>
  <c r="P276" i="20" s="1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F42" i="16"/>
  <c r="J42" i="20" s="1"/>
  <c r="AE42" i="16"/>
  <c r="AI42" i="16" s="1"/>
  <c r="L42" i="20" s="1"/>
  <c r="AC42" i="16"/>
  <c r="H42" i="20" s="1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Y204" i="16"/>
  <c r="A204" i="20" s="1"/>
  <c r="AF204" i="16"/>
  <c r="J204" i="20" s="1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AC242" i="16"/>
  <c r="H242" i="20" s="1"/>
  <c r="AE242" i="16"/>
  <c r="AH242" i="16" s="1"/>
  <c r="K242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AC204" i="16"/>
  <c r="H204" i="20" s="1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AC80" i="15" s="1"/>
  <c r="H80" i="21" s="1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AC22" i="15" s="1"/>
  <c r="H22" i="21" s="1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AK248" i="16"/>
  <c r="N248" i="20" s="1"/>
  <c r="AH248" i="16"/>
  <c r="K248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AM284" i="16"/>
  <c r="P284" i="20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AM242" i="16"/>
  <c r="P242" i="20" s="1"/>
  <c r="V34" i="15"/>
  <c r="AK151" i="16"/>
  <c r="N151" i="20" s="1"/>
  <c r="AJ81" i="16"/>
  <c r="M81" i="20" s="1"/>
  <c r="AH200" i="16"/>
  <c r="K200" i="20" s="1"/>
  <c r="AM200" i="16"/>
  <c r="P200" i="20" s="1"/>
  <c r="AH147" i="16"/>
  <c r="K147" i="20" s="1"/>
  <c r="AJ147" i="16"/>
  <c r="M147" i="20" s="1"/>
  <c r="AL248" i="16"/>
  <c r="O248" i="20" s="1"/>
  <c r="U181" i="16"/>
  <c r="AN181" i="8"/>
  <c r="V181" i="16"/>
  <c r="Y181" i="16" s="1"/>
  <c r="A181" i="20" s="1"/>
  <c r="AE244" i="16"/>
  <c r="AK244" i="16" s="1"/>
  <c r="N244" i="20" s="1"/>
  <c r="X67" i="5"/>
  <c r="X153" i="5"/>
  <c r="X20" i="5"/>
  <c r="X248" i="5"/>
  <c r="X82" i="5"/>
  <c r="X215" i="5"/>
  <c r="X173" i="5"/>
  <c r="O278" i="5"/>
  <c r="X231" i="5"/>
  <c r="X6" i="5"/>
  <c r="X201" i="5"/>
  <c r="AI294" i="16"/>
  <c r="L294" i="20" s="1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250" i="16"/>
  <c r="O250" i="20" s="1"/>
  <c r="AL81" i="16"/>
  <c r="O81" i="20" s="1"/>
  <c r="O117" i="5"/>
  <c r="O156" i="5"/>
  <c r="X298" i="5"/>
  <c r="O176" i="5"/>
  <c r="O95" i="5"/>
  <c r="AI189" i="16"/>
  <c r="L189" i="20" s="1"/>
  <c r="AJ189" i="16"/>
  <c r="M189" i="20" s="1"/>
  <c r="AM189" i="16"/>
  <c r="P189" i="20" s="1"/>
  <c r="AM57" i="16"/>
  <c r="P57" i="20" s="1"/>
  <c r="AJ57" i="16"/>
  <c r="M57" i="20" s="1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V234" i="17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J106" i="16"/>
  <c r="M106" i="20" s="1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V266" i="17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V110" i="15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AF242" i="16"/>
  <c r="J242" i="20" s="1"/>
  <c r="O215" i="5"/>
  <c r="U129" i="16"/>
  <c r="O174" i="5"/>
  <c r="V25" i="15"/>
  <c r="AE25" i="15" s="1"/>
  <c r="AL284" i="16"/>
  <c r="O284" i="20" s="1"/>
  <c r="AL90" i="16"/>
  <c r="O90" i="20" s="1"/>
  <c r="O103" i="5"/>
  <c r="AC177" i="16"/>
  <c r="H177" i="20" s="1"/>
  <c r="O168" i="5"/>
  <c r="AH106" i="16"/>
  <c r="K106" i="20" s="1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AD212" i="15"/>
  <c r="AD262" i="15"/>
  <c r="AD123" i="15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V71" i="15"/>
  <c r="U110" i="16"/>
  <c r="Y246" i="16"/>
  <c r="A246" i="20" s="1"/>
  <c r="Y110" i="16"/>
  <c r="A110" i="20" s="1"/>
  <c r="Y157" i="16"/>
  <c r="A157" i="20" s="1"/>
  <c r="AF220" i="16"/>
  <c r="J220" i="20" s="1"/>
  <c r="AE220" i="16"/>
  <c r="AL220" i="16" s="1"/>
  <c r="O220" i="20" s="1"/>
  <c r="AN110" i="8"/>
  <c r="AF246" i="16"/>
  <c r="J246" i="20" s="1"/>
  <c r="AF110" i="16"/>
  <c r="J110" i="20" s="1"/>
  <c r="AF157" i="16"/>
  <c r="J157" i="20" s="1"/>
  <c r="AH149" i="16"/>
  <c r="K149" i="20" s="1"/>
  <c r="AJ202" i="16"/>
  <c r="M202" i="20" s="1"/>
  <c r="AH202" i="16"/>
  <c r="K202" i="20" s="1"/>
  <c r="AL202" i="16"/>
  <c r="O202" i="20" s="1"/>
  <c r="AI202" i="16"/>
  <c r="L202" i="20" s="1"/>
  <c r="AK202" i="16"/>
  <c r="N202" i="20" s="1"/>
  <c r="AM202" i="16"/>
  <c r="P202" i="20" s="1"/>
  <c r="U94" i="15"/>
  <c r="AN94" i="7" s="1"/>
  <c r="V94" i="15"/>
  <c r="AM149" i="16"/>
  <c r="P149" i="20" s="1"/>
  <c r="U221" i="15"/>
  <c r="AN221" i="7" s="1"/>
  <c r="V221" i="15"/>
  <c r="AE221" i="15" s="1"/>
  <c r="AK221" i="15" s="1"/>
  <c r="N221" i="21" s="1"/>
  <c r="AI147" i="16"/>
  <c r="L147" i="20" s="1"/>
  <c r="V89" i="15"/>
  <c r="AF89" i="15" s="1"/>
  <c r="J89" i="21" s="1"/>
  <c r="AL200" i="16"/>
  <c r="O200" i="20" s="1"/>
  <c r="AJ288" i="16"/>
  <c r="M288" i="20" s="1"/>
  <c r="AM165" i="16"/>
  <c r="P165" i="20" s="1"/>
  <c r="AE212" i="16"/>
  <c r="AH212" i="16" s="1"/>
  <c r="K212" i="20" s="1"/>
  <c r="AH98" i="16"/>
  <c r="K98" i="20" s="1"/>
  <c r="U286" i="16"/>
  <c r="V247" i="15"/>
  <c r="Y247" i="15" s="1"/>
  <c r="V176" i="15"/>
  <c r="AF176" i="15" s="1"/>
  <c r="J176" i="21" s="1"/>
  <c r="Y286" i="16"/>
  <c r="A286" i="20" s="1"/>
  <c r="AI57" i="16"/>
  <c r="L57" i="20" s="1"/>
  <c r="AL57" i="16"/>
  <c r="O57" i="20" s="1"/>
  <c r="AK57" i="16"/>
  <c r="N57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AK147" i="16"/>
  <c r="N147" i="20" s="1"/>
  <c r="Y212" i="16"/>
  <c r="A212" i="20" s="1"/>
  <c r="AC214" i="16"/>
  <c r="H214" i="20" s="1"/>
  <c r="AF214" i="16"/>
  <c r="J214" i="20" s="1"/>
  <c r="AI256" i="16"/>
  <c r="L256" i="20" s="1"/>
  <c r="AM55" i="16"/>
  <c r="P55" i="20" s="1"/>
  <c r="AI55" i="16"/>
  <c r="L55" i="20" s="1"/>
  <c r="AL157" i="16"/>
  <c r="O157" i="20" s="1"/>
  <c r="AC288" i="16"/>
  <c r="H288" i="20" s="1"/>
  <c r="AM147" i="16"/>
  <c r="P147" i="20" s="1"/>
  <c r="AN286" i="8"/>
  <c r="AH189" i="16"/>
  <c r="K189" i="20" s="1"/>
  <c r="AK189" i="16"/>
  <c r="N189" i="20" s="1"/>
  <c r="V32" i="15"/>
  <c r="AF32" i="15" s="1"/>
  <c r="J32" i="21" s="1"/>
  <c r="V6" i="15"/>
  <c r="AE6" i="15" s="1"/>
  <c r="AK6" i="15" s="1"/>
  <c r="N6" i="21" s="1"/>
  <c r="AH57" i="16"/>
  <c r="K57" i="20" s="1"/>
  <c r="V297" i="15"/>
  <c r="V257" i="15"/>
  <c r="AE257" i="15" s="1"/>
  <c r="AL257" i="15" s="1"/>
  <c r="O257" i="21" s="1"/>
  <c r="Y177" i="16"/>
  <c r="A177" i="20" s="1"/>
  <c r="AH288" i="16"/>
  <c r="K288" i="20" s="1"/>
  <c r="AM288" i="16"/>
  <c r="P288" i="20" s="1"/>
  <c r="AL147" i="16"/>
  <c r="O147" i="20" s="1"/>
  <c r="AK92" i="16"/>
  <c r="N92" i="20" s="1"/>
  <c r="AL165" i="16"/>
  <c r="O165" i="20" s="1"/>
  <c r="AC212" i="16"/>
  <c r="H212" i="20" s="1"/>
  <c r="AH256" i="16"/>
  <c r="K256" i="20" s="1"/>
  <c r="AL98" i="16"/>
  <c r="O98" i="20" s="1"/>
  <c r="AJ82" i="16"/>
  <c r="M82" i="20" s="1"/>
  <c r="AH82" i="16"/>
  <c r="K82" i="20" s="1"/>
  <c r="AK157" i="16"/>
  <c r="N157" i="20" s="1"/>
  <c r="AJ204" i="16"/>
  <c r="M204" i="20" s="1"/>
  <c r="AJ167" i="16"/>
  <c r="M167" i="20" s="1"/>
  <c r="AH167" i="16"/>
  <c r="K16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M167" i="16"/>
  <c r="P167" i="20" s="1"/>
  <c r="AL167" i="16"/>
  <c r="O167" i="20" s="1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H47" i="16"/>
  <c r="K47" i="20" s="1"/>
  <c r="A202" i="20"/>
  <c r="AH90" i="16"/>
  <c r="K90" i="20" s="1"/>
  <c r="AI90" i="16"/>
  <c r="L90" i="20" s="1"/>
  <c r="AK90" i="16"/>
  <c r="N90" i="20" s="1"/>
  <c r="AM90" i="16"/>
  <c r="P90" i="20" s="1"/>
  <c r="AM47" i="16"/>
  <c r="P47" i="20" s="1"/>
  <c r="AL47" i="16"/>
  <c r="O47" i="20" s="1"/>
  <c r="AI47" i="16"/>
  <c r="L47" i="20" s="1"/>
  <c r="AL204" i="16"/>
  <c r="O204" i="20" s="1"/>
  <c r="AK204" i="16"/>
  <c r="N204" i="20" s="1"/>
  <c r="AK230" i="16"/>
  <c r="N230" i="20" s="1"/>
  <c r="AJ47" i="16"/>
  <c r="M47" i="20" s="1"/>
  <c r="AM204" i="16"/>
  <c r="P204" i="20" s="1"/>
  <c r="AI204" i="16"/>
  <c r="L204" i="20" s="1"/>
  <c r="AH45" i="16"/>
  <c r="K45" i="20" s="1"/>
  <c r="AI167" i="16"/>
  <c r="L167" i="20" s="1"/>
  <c r="AL232" i="16"/>
  <c r="O232" i="20" s="1"/>
  <c r="AI232" i="16"/>
  <c r="L232" i="20" s="1"/>
  <c r="AK232" i="16"/>
  <c r="N232" i="20" s="1"/>
  <c r="AH232" i="16"/>
  <c r="K232" i="20" s="1"/>
  <c r="AM232" i="16"/>
  <c r="P232" i="20" s="1"/>
  <c r="AJ232" i="16"/>
  <c r="M232" i="20" s="1"/>
  <c r="AJ284" i="16"/>
  <c r="M284" i="20" s="1"/>
  <c r="AK200" i="16"/>
  <c r="N200" i="20" s="1"/>
  <c r="AJ200" i="16"/>
  <c r="M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M196" i="16"/>
  <c r="P196" i="20" s="1"/>
  <c r="AL196" i="16"/>
  <c r="O196" i="20" s="1"/>
  <c r="AK196" i="16"/>
  <c r="N196" i="20" s="1"/>
  <c r="AI196" i="16"/>
  <c r="L196" i="20" s="1"/>
  <c r="AH196" i="16"/>
  <c r="K196" i="20" s="1"/>
  <c r="AL106" i="16"/>
  <c r="O106" i="20" s="1"/>
  <c r="A29" i="20"/>
  <c r="AH165" i="16"/>
  <c r="K165" i="20" s="1"/>
  <c r="AJ165" i="16"/>
  <c r="M165" i="20" s="1"/>
  <c r="AI51" i="16"/>
  <c r="L51" i="20" s="1"/>
  <c r="AK51" i="16"/>
  <c r="N51" i="20" s="1"/>
  <c r="AH51" i="16"/>
  <c r="K51" i="20" s="1"/>
  <c r="AM51" i="16"/>
  <c r="P51" i="20" s="1"/>
  <c r="AL51" i="16"/>
  <c r="O51" i="20" s="1"/>
  <c r="A55" i="20"/>
  <c r="AJ155" i="16"/>
  <c r="M155" i="20" s="1"/>
  <c r="AJ256" i="16"/>
  <c r="M256" i="20" s="1"/>
  <c r="AJ55" i="16"/>
  <c r="M55" i="20" s="1"/>
  <c r="AH55" i="16"/>
  <c r="K55" i="20" s="1"/>
  <c r="AL55" i="16"/>
  <c r="O55" i="20" s="1"/>
  <c r="AK61" i="16"/>
  <c r="N61" i="20" s="1"/>
  <c r="AJ179" i="16"/>
  <c r="M179" i="20" s="1"/>
  <c r="AL179" i="16"/>
  <c r="O179" i="20" s="1"/>
  <c r="AK98" i="16"/>
  <c r="N98" i="20" s="1"/>
  <c r="AM98" i="16"/>
  <c r="P98" i="20" s="1"/>
  <c r="AI82" i="16"/>
  <c r="L82" i="20" s="1"/>
  <c r="AH157" i="16"/>
  <c r="K157" i="20" s="1"/>
  <c r="AL256" i="16"/>
  <c r="O256" i="20" s="1"/>
  <c r="AH61" i="16"/>
  <c r="K61" i="20" s="1"/>
  <c r="AI157" i="16"/>
  <c r="L157" i="20" s="1"/>
  <c r="AK256" i="16"/>
  <c r="N256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E290" i="16"/>
  <c r="AK290" i="16" s="1"/>
  <c r="N290" i="20" s="1"/>
  <c r="AF267" i="16"/>
  <c r="J267" i="20" s="1"/>
  <c r="AE267" i="16"/>
  <c r="AC267" i="16"/>
  <c r="H267" i="20" s="1"/>
  <c r="Y267" i="16"/>
  <c r="A267" i="20" s="1"/>
  <c r="G188" i="25"/>
  <c r="AU104" i="16"/>
  <c r="B104" i="20" s="1"/>
  <c r="G104" i="25"/>
  <c r="AU86" i="16"/>
  <c r="B86" i="20" s="1"/>
  <c r="G86" i="25"/>
  <c r="AU71" i="16"/>
  <c r="B71" i="20" s="1"/>
  <c r="G71" i="25"/>
  <c r="AU239" i="16"/>
  <c r="B239" i="20" s="1"/>
  <c r="G239" i="25"/>
  <c r="AU68" i="16"/>
  <c r="B68" i="20" s="1"/>
  <c r="G68" i="25"/>
  <c r="AU119" i="16"/>
  <c r="B119" i="20" s="1"/>
  <c r="G119" i="25"/>
  <c r="AU146" i="16"/>
  <c r="B146" i="20" s="1"/>
  <c r="G146" i="25"/>
  <c r="G214" i="25"/>
  <c r="AU214" i="16"/>
  <c r="B214" i="20" s="1"/>
  <c r="AU16" i="16"/>
  <c r="G16" i="25"/>
  <c r="G173" i="25"/>
  <c r="AU173" i="16"/>
  <c r="B173" i="20" s="1"/>
  <c r="AU96" i="16"/>
  <c r="B96" i="20" s="1"/>
  <c r="G96" i="25"/>
  <c r="AU89" i="16"/>
  <c r="B89" i="20" s="1"/>
  <c r="G89" i="25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AF133" i="15"/>
  <c r="J133" i="21" s="1"/>
  <c r="Y133" i="15"/>
  <c r="U62" i="16"/>
  <c r="AN62" i="8"/>
  <c r="AO230" i="16"/>
  <c r="AC35" i="16"/>
  <c r="H35" i="20" s="1"/>
  <c r="AE35" i="16"/>
  <c r="AK35" i="16" s="1"/>
  <c r="N35" i="20" s="1"/>
  <c r="AF35" i="16"/>
  <c r="J35" i="20" s="1"/>
  <c r="Y35" i="16"/>
  <c r="A35" i="20" s="1"/>
  <c r="I189" i="20"/>
  <c r="AO189" i="16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AO204" i="16"/>
  <c r="I204" i="20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AO202" i="16"/>
  <c r="I202" i="20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I57" i="20"/>
  <c r="AO57" i="16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V181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V121" i="15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V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51" i="16"/>
  <c r="I51" i="20"/>
  <c r="AO143" i="16"/>
  <c r="I143" i="20"/>
  <c r="V254" i="16"/>
  <c r="U178" i="16"/>
  <c r="AN178" i="8"/>
  <c r="AN60" i="8"/>
  <c r="U60" i="16"/>
  <c r="I232" i="20"/>
  <c r="AO232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Y119" i="15"/>
  <c r="A119" i="21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Y205" i="15"/>
  <c r="A205" i="21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I47" i="20"/>
  <c r="AO47" i="16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80" i="15"/>
  <c r="AF80" i="15"/>
  <c r="J80" i="21" s="1"/>
  <c r="AE80" i="15"/>
  <c r="AL80" i="15" s="1"/>
  <c r="O80" i="21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E145" i="15"/>
  <c r="AI145" i="15" s="1"/>
  <c r="L145" i="21" s="1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O286" i="16"/>
  <c r="AC128" i="16"/>
  <c r="H128" i="20" s="1"/>
  <c r="AF128" i="16"/>
  <c r="J128" i="20" s="1"/>
  <c r="Y128" i="16"/>
  <c r="A128" i="20" s="1"/>
  <c r="AE128" i="16"/>
  <c r="AN25" i="8"/>
  <c r="U25" i="16"/>
  <c r="Y22" i="15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V270" i="15"/>
  <c r="AN89" i="8"/>
  <c r="U89" i="16"/>
  <c r="U48" i="16"/>
  <c r="AN48" i="8"/>
  <c r="AN275" i="8"/>
  <c r="U275" i="16"/>
  <c r="Y19" i="16"/>
  <c r="A19" i="20" s="1"/>
  <c r="AN257" i="8"/>
  <c r="U257" i="16"/>
  <c r="V263" i="16"/>
  <c r="V23" i="15"/>
  <c r="V19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V9" i="15"/>
  <c r="V190" i="15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AO147" i="16"/>
  <c r="I147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AO106" i="16"/>
  <c r="I106" i="20"/>
  <c r="W287" i="7"/>
  <c r="T287" i="15"/>
  <c r="U287" i="15" s="1"/>
  <c r="AN287" i="7" s="1"/>
  <c r="AN207" i="8"/>
  <c r="U207" i="16"/>
  <c r="V137" i="15"/>
  <c r="V141" i="15"/>
  <c r="V172" i="16"/>
  <c r="AN146" i="8"/>
  <c r="U146" i="16"/>
  <c r="V54" i="15"/>
  <c r="V190" i="16"/>
  <c r="R52" i="15"/>
  <c r="V52" i="7" s="1"/>
  <c r="V162" i="16"/>
  <c r="V68" i="16"/>
  <c r="V15" i="15"/>
  <c r="V258" i="16"/>
  <c r="V101" i="15"/>
  <c r="AN168" i="8"/>
  <c r="U168" i="16"/>
  <c r="U112" i="16"/>
  <c r="AN112" i="8"/>
  <c r="U182" i="16"/>
  <c r="AN182" i="8"/>
  <c r="V130" i="15"/>
  <c r="O287" i="5"/>
  <c r="AF8" i="16"/>
  <c r="J8" i="20" s="1"/>
  <c r="AE8" i="16"/>
  <c r="Y8" i="16"/>
  <c r="A8" i="20" s="1"/>
  <c r="AC8" i="16"/>
  <c r="H8" i="20" s="1"/>
  <c r="G230" i="25"/>
  <c r="AU230" i="16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AC234" i="16"/>
  <c r="H234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AO167" i="16"/>
  <c r="I167" i="20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AE12" i="16"/>
  <c r="AL12" i="16" s="1"/>
  <c r="O12" i="20" s="1"/>
  <c r="AC12" i="16"/>
  <c r="H12" i="20" s="1"/>
  <c r="AF12" i="16"/>
  <c r="J12" i="20" s="1"/>
  <c r="Y12" i="16"/>
  <c r="I200" i="20"/>
  <c r="AO200" i="16"/>
  <c r="V20" i="15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V239" i="15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V189" i="15"/>
  <c r="V148" i="15"/>
  <c r="T162" i="15"/>
  <c r="U162" i="15" s="1"/>
  <c r="AN162" i="7" s="1"/>
  <c r="W162" i="7"/>
  <c r="V213" i="15"/>
  <c r="U46" i="16"/>
  <c r="AN46" i="8"/>
  <c r="V186" i="15"/>
  <c r="AN7" i="8"/>
  <c r="U7" i="16"/>
  <c r="AN32" i="8"/>
  <c r="U32" i="16"/>
  <c r="U229" i="16"/>
  <c r="AN229" i="8"/>
  <c r="U295" i="16"/>
  <c r="AN295" i="8"/>
  <c r="U227" i="16"/>
  <c r="AN227" i="8"/>
  <c r="V249" i="16"/>
  <c r="V249" i="15"/>
  <c r="U126" i="16"/>
  <c r="AN126" i="8"/>
  <c r="V95" i="15"/>
  <c r="AN40" i="8"/>
  <c r="U40" i="16"/>
  <c r="V239" i="16"/>
  <c r="U262" i="16"/>
  <c r="AN262" i="8"/>
  <c r="AN197" i="8"/>
  <c r="U197" i="16"/>
  <c r="V41" i="15"/>
  <c r="O162" i="5"/>
  <c r="AO206" i="16"/>
  <c r="I206" i="20"/>
  <c r="I300" i="20"/>
  <c r="AO256" i="16"/>
  <c r="I256" i="20"/>
  <c r="I55" i="20"/>
  <c r="AO55" i="16"/>
  <c r="I61" i="20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F149" i="15"/>
  <c r="J149" i="21" s="1"/>
  <c r="Y149" i="15"/>
  <c r="A149" i="21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AU196" i="16"/>
  <c r="G196" i="25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O90" i="16"/>
  <c r="I90" i="20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V233" i="15"/>
  <c r="U160" i="16"/>
  <c r="AN160" i="8"/>
  <c r="V192" i="15"/>
  <c r="V113" i="15"/>
  <c r="V21" i="15"/>
  <c r="V67" i="16"/>
  <c r="V26" i="16"/>
  <c r="AN274" i="8"/>
  <c r="U274" i="16"/>
  <c r="V140" i="15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V171" i="15"/>
  <c r="U97" i="16"/>
  <c r="AN97" i="8"/>
  <c r="U23" i="16"/>
  <c r="AN23" i="8"/>
  <c r="U241" i="16"/>
  <c r="AN241" i="8"/>
  <c r="V72" i="16"/>
  <c r="V13" i="16"/>
  <c r="V261" i="15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39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AO165" i="16"/>
  <c r="I165" i="20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I276" i="20"/>
  <c r="AO276" i="16"/>
  <c r="AN205" i="8"/>
  <c r="U205" i="16"/>
  <c r="V289" i="16"/>
  <c r="U132" i="16"/>
  <c r="AN132" i="8"/>
  <c r="AO248" i="16"/>
  <c r="AO196" i="16"/>
  <c r="I196" i="20"/>
  <c r="O52" i="5"/>
  <c r="I179" i="20"/>
  <c r="AO179" i="16"/>
  <c r="AO82" i="16"/>
  <c r="I82" i="20"/>
  <c r="AO194" i="16"/>
  <c r="I194" i="20"/>
  <c r="AU63" i="16" l="1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AF22" i="15"/>
  <c r="J22" i="21" s="1"/>
  <c r="AE133" i="16"/>
  <c r="AJ133" i="16" s="1"/>
  <c r="M133" i="20" s="1"/>
  <c r="AL292" i="16"/>
  <c r="O292" i="20" s="1"/>
  <c r="AJ187" i="16"/>
  <c r="M187" i="20" s="1"/>
  <c r="V144" i="15"/>
  <c r="V273" i="15"/>
  <c r="Y273" i="15" s="1"/>
  <c r="A273" i="21" s="1"/>
  <c r="AF175" i="15"/>
  <c r="J175" i="21" s="1"/>
  <c r="V185" i="15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C144" i="15"/>
  <c r="H144" i="21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E149" i="15"/>
  <c r="AM149" i="15" s="1"/>
  <c r="P149" i="21" s="1"/>
  <c r="V99" i="15"/>
  <c r="I292" i="20"/>
  <c r="V289" i="15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Y271" i="15"/>
  <c r="A271" i="21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AH246" i="16"/>
  <c r="K246" i="20" s="1"/>
  <c r="AJ226" i="16"/>
  <c r="M226" i="20" s="1"/>
  <c r="AI69" i="16"/>
  <c r="L69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Y183" i="16"/>
  <c r="A183" i="20" s="1"/>
  <c r="Z276" i="16"/>
  <c r="C276" i="20" s="1"/>
  <c r="I212" i="20"/>
  <c r="V282" i="15"/>
  <c r="AO149" i="16"/>
  <c r="I155" i="20"/>
  <c r="AF25" i="15"/>
  <c r="J25" i="21" s="1"/>
  <c r="AE107" i="15"/>
  <c r="AM107" i="15" s="1"/>
  <c r="P107" i="21" s="1"/>
  <c r="I183" i="20"/>
  <c r="I248" i="20"/>
  <c r="I149" i="20"/>
  <c r="V117" i="15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U109" i="15"/>
  <c r="AN109" i="7" s="1"/>
  <c r="AJ149" i="16"/>
  <c r="M149" i="20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I149" i="16"/>
  <c r="L149" i="20" s="1"/>
  <c r="AL149" i="16"/>
  <c r="O149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I42" i="20"/>
  <c r="AI12" i="16"/>
  <c r="L12" i="20" s="1"/>
  <c r="V64" i="15"/>
  <c r="AE64" i="15" s="1"/>
  <c r="I171" i="20"/>
  <c r="V126" i="15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AF247" i="15"/>
  <c r="J247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J42" i="16"/>
  <c r="M42" i="20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E205" i="15"/>
  <c r="AI205" i="15" s="1"/>
  <c r="L205" i="21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M69" i="16"/>
  <c r="P69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C205" i="15"/>
  <c r="H205" i="21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AC247" i="15"/>
  <c r="H247" i="21" s="1"/>
  <c r="V184" i="17"/>
  <c r="Y184" i="17" s="1"/>
  <c r="A184" i="19" s="1"/>
  <c r="V205" i="17"/>
  <c r="A205" i="5" s="1"/>
  <c r="AW205" i="5" s="1"/>
  <c r="AY205" i="5" s="1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AM220" i="16"/>
  <c r="P220" i="20" s="1"/>
  <c r="AI220" i="16"/>
  <c r="L220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O242" i="16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G111" i="25"/>
  <c r="I242" i="20"/>
  <c r="AO171" i="16"/>
  <c r="I244" i="20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AC32" i="15"/>
  <c r="H32" i="21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K242" i="16"/>
  <c r="N242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K133" i="16"/>
  <c r="N133" i="20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L242" i="16"/>
  <c r="O242" i="20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O244" i="16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AH16" i="16"/>
  <c r="K16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H244" i="16"/>
  <c r="K244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C62" i="15"/>
  <c r="H62" i="21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F96" i="15"/>
  <c r="J96" i="21" s="1"/>
  <c r="V103" i="17"/>
  <c r="AC103" i="17" s="1"/>
  <c r="H103" i="19" s="1"/>
  <c r="V85" i="17"/>
  <c r="AF85" i="17" s="1"/>
  <c r="J85" i="19" s="1"/>
  <c r="V70" i="17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46" i="15"/>
  <c r="A46" i="21" s="1"/>
  <c r="AO220" i="16"/>
  <c r="Y297" i="15"/>
  <c r="A297" i="21" s="1"/>
  <c r="AU75" i="16"/>
  <c r="B75" i="20" s="1"/>
  <c r="AU91" i="16"/>
  <c r="B91" i="20" s="1"/>
  <c r="AF116" i="15"/>
  <c r="J116" i="21" s="1"/>
  <c r="Y176" i="15"/>
  <c r="A176" i="21" s="1"/>
  <c r="AE247" i="15"/>
  <c r="AJ247" i="15" s="1"/>
  <c r="M247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Z51" i="16" s="1"/>
  <c r="C51" i="20" s="1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C229" i="15"/>
  <c r="H229" i="21" s="1"/>
  <c r="AE229" i="15"/>
  <c r="AJ229" i="15" s="1"/>
  <c r="M229" i="21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60" i="5" s="1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AE273" i="15"/>
  <c r="AM273" i="15" s="1"/>
  <c r="P273" i="21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I118" i="20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39" i="5" s="1"/>
  <c r="AE59" i="16"/>
  <c r="AJ59" i="16" s="1"/>
  <c r="M59" i="20" s="1"/>
  <c r="Y184" i="15"/>
  <c r="A184" i="21" s="1"/>
  <c r="AF184" i="15"/>
  <c r="J184" i="21" s="1"/>
  <c r="AC184" i="15"/>
  <c r="H184" i="21" s="1"/>
  <c r="U37" i="17"/>
  <c r="AN37" i="9" s="1"/>
  <c r="V37" i="17"/>
  <c r="U277" i="17"/>
  <c r="AN277" i="9" s="1"/>
  <c r="V277" i="17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271" i="15"/>
  <c r="H271" i="21" s="1"/>
  <c r="AF271" i="15"/>
  <c r="J271" i="21" s="1"/>
  <c r="AK271" i="15"/>
  <c r="N271" i="21" s="1"/>
  <c r="AC71" i="15"/>
  <c r="H71" i="21" s="1"/>
  <c r="AE71" i="15"/>
  <c r="AM71" i="15" s="1"/>
  <c r="P71" i="21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H42" i="16"/>
  <c r="K42" i="20" s="1"/>
  <c r="AL42" i="16"/>
  <c r="O42" i="20" s="1"/>
  <c r="AO42" i="16"/>
  <c r="AK42" i="16"/>
  <c r="N42" i="20" s="1"/>
  <c r="AM42" i="16"/>
  <c r="P42" i="20" s="1"/>
  <c r="Y62" i="15"/>
  <c r="A62" i="21" s="1"/>
  <c r="AH62" i="15"/>
  <c r="K62" i="21" s="1"/>
  <c r="AF62" i="15"/>
  <c r="J62" i="21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Y229" i="15"/>
  <c r="A229" i="21" s="1"/>
  <c r="AI8" i="16"/>
  <c r="L8" i="20" s="1"/>
  <c r="AL271" i="15"/>
  <c r="O271" i="21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V91" i="17"/>
  <c r="A91" i="5" s="1"/>
  <c r="AR91" i="5" s="1"/>
  <c r="AS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181" i="5" s="1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I242" i="16"/>
  <c r="L242" i="20" s="1"/>
  <c r="AJ242" i="16"/>
  <c r="M242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E144" i="15"/>
  <c r="Y144" i="15"/>
  <c r="A144" i="21" s="1"/>
  <c r="AF144" i="15"/>
  <c r="J144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A126" i="5" s="1"/>
  <c r="U121" i="17"/>
  <c r="AN121" i="9" s="1"/>
  <c r="V121" i="17"/>
  <c r="A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9" i="5" s="1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E172" i="15"/>
  <c r="AI172" i="15" s="1"/>
  <c r="L172" i="21" s="1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137" i="16"/>
  <c r="K137" i="20" s="1"/>
  <c r="AH53" i="16"/>
  <c r="K53" i="20" s="1"/>
  <c r="AJ53" i="16"/>
  <c r="M53" i="20" s="1"/>
  <c r="AH28" i="16"/>
  <c r="K28" i="20" s="1"/>
  <c r="AK28" i="16"/>
  <c r="N28" i="20" s="1"/>
  <c r="AJ137" i="16"/>
  <c r="M137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J181" i="16"/>
  <c r="M181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271" i="15"/>
  <c r="K271" i="21" s="1"/>
  <c r="AM271" i="15"/>
  <c r="P271" i="21" s="1"/>
  <c r="AJ271" i="15"/>
  <c r="M271" i="21" s="1"/>
  <c r="AH54" i="16"/>
  <c r="K54" i="20" s="1"/>
  <c r="AI174" i="16"/>
  <c r="L174" i="20" s="1"/>
  <c r="AK191" i="16"/>
  <c r="N191" i="20" s="1"/>
  <c r="V36" i="15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A148" i="5" s="1"/>
  <c r="AE264" i="17"/>
  <c r="AJ264" i="17" s="1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A233" i="5" s="1"/>
  <c r="U268" i="17"/>
  <c r="AN268" i="9" s="1"/>
  <c r="V268" i="17"/>
  <c r="AD48" i="17"/>
  <c r="M48" i="5"/>
  <c r="N48" i="5" s="1"/>
  <c r="Y43" i="17"/>
  <c r="A43" i="19" s="1"/>
  <c r="U81" i="15"/>
  <c r="AN81" i="7" s="1"/>
  <c r="V81" i="15"/>
  <c r="U272" i="15"/>
  <c r="AN272" i="7" s="1"/>
  <c r="V272" i="15"/>
  <c r="U242" i="15"/>
  <c r="AN242" i="7" s="1"/>
  <c r="V242" i="15"/>
  <c r="A242" i="5" s="1"/>
  <c r="U161" i="17"/>
  <c r="AN161" i="9" s="1"/>
  <c r="V161" i="17"/>
  <c r="U261" i="17"/>
  <c r="AN261" i="9" s="1"/>
  <c r="V261" i="17"/>
  <c r="A261" i="5" s="1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I244" i="16"/>
  <c r="L244" i="20" s="1"/>
  <c r="AM244" i="16"/>
  <c r="P244" i="20" s="1"/>
  <c r="AL244" i="16"/>
  <c r="O244" i="20" s="1"/>
  <c r="AJ244" i="16"/>
  <c r="M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AH118" i="16"/>
  <c r="K118" i="20" s="1"/>
  <c r="AI118" i="16"/>
  <c r="L118" i="20" s="1"/>
  <c r="AM118" i="16"/>
  <c r="P118" i="20" s="1"/>
  <c r="AJ118" i="16"/>
  <c r="M118" i="20" s="1"/>
  <c r="AK118" i="16"/>
  <c r="N118" i="20" s="1"/>
  <c r="AL118" i="16"/>
  <c r="O118" i="20" s="1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F184" i="17"/>
  <c r="J184" i="19" s="1"/>
  <c r="AD211" i="17"/>
  <c r="M211" i="5"/>
  <c r="N211" i="5" s="1"/>
  <c r="Y266" i="17"/>
  <c r="AE266" i="17"/>
  <c r="AM266" i="17" s="1"/>
  <c r="P266" i="19" s="1"/>
  <c r="AC266" i="17"/>
  <c r="H266" i="19" s="1"/>
  <c r="AF266" i="17"/>
  <c r="J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Y234" i="17"/>
  <c r="A234" i="19" s="1"/>
  <c r="AC234" i="17"/>
  <c r="H234" i="19" s="1"/>
  <c r="AE234" i="17"/>
  <c r="AM234" i="17" s="1"/>
  <c r="P234" i="19" s="1"/>
  <c r="AF234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257" i="5" s="1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F138" i="17"/>
  <c r="J138" i="19" s="1"/>
  <c r="AD76" i="17"/>
  <c r="M76" i="5"/>
  <c r="N76" i="5" s="1"/>
  <c r="AD199" i="17"/>
  <c r="M199" i="5"/>
  <c r="N199" i="5" s="1"/>
  <c r="AD157" i="17"/>
  <c r="M157" i="5"/>
  <c r="N157" i="5" s="1"/>
  <c r="AE284" i="17"/>
  <c r="AK284" i="17" s="1"/>
  <c r="N284" i="19" s="1"/>
  <c r="U198" i="15"/>
  <c r="AN198" i="7" s="1"/>
  <c r="V198" i="15"/>
  <c r="Y244" i="15"/>
  <c r="A244" i="21" s="1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J176" i="15"/>
  <c r="M176" i="21" s="1"/>
  <c r="AH176" i="15"/>
  <c r="K176" i="21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K59" i="16"/>
  <c r="N59" i="20" s="1"/>
  <c r="AD190" i="17"/>
  <c r="M190" i="5"/>
  <c r="N190" i="5" s="1"/>
  <c r="Y236" i="17"/>
  <c r="A236" i="19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A189" i="5" s="1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AC93" i="17"/>
  <c r="H93" i="19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C277" i="17"/>
  <c r="H277" i="19" s="1"/>
  <c r="Y277" i="17"/>
  <c r="A277" i="19" s="1"/>
  <c r="AE277" i="17"/>
  <c r="AL277" i="17" s="1"/>
  <c r="O277" i="19" s="1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Y25" i="17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AC200" i="17"/>
  <c r="H200" i="19" s="1"/>
  <c r="AJ220" i="16"/>
  <c r="M220" i="20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AE56" i="17"/>
  <c r="AL56" i="17" s="1"/>
  <c r="O56" i="19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F52" i="17"/>
  <c r="J52" i="19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A243" i="5" s="1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A289" i="5" s="1"/>
  <c r="U213" i="17"/>
  <c r="AN213" i="9" s="1"/>
  <c r="V213" i="17"/>
  <c r="A213" i="5" s="1"/>
  <c r="U41" i="17"/>
  <c r="AN41" i="9" s="1"/>
  <c r="V41" i="17"/>
  <c r="A41" i="5" s="1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Y84" i="17"/>
  <c r="A84" i="19" s="1"/>
  <c r="U292" i="17"/>
  <c r="AN292" i="9" s="1"/>
  <c r="V292" i="17"/>
  <c r="AD280" i="17"/>
  <c r="M280" i="5"/>
  <c r="N280" i="5" s="1"/>
  <c r="U113" i="17"/>
  <c r="AN113" i="9" s="1"/>
  <c r="V113" i="17"/>
  <c r="A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A141" i="5" s="1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AD106" i="17"/>
  <c r="M106" i="5"/>
  <c r="N106" i="5" s="1"/>
  <c r="AD257" i="17"/>
  <c r="M257" i="5"/>
  <c r="N257" i="5" s="1"/>
  <c r="V282" i="17"/>
  <c r="A282" i="5" s="1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D239" i="17"/>
  <c r="M239" i="5"/>
  <c r="N239" i="5" s="1"/>
  <c r="V279" i="17"/>
  <c r="V185" i="17"/>
  <c r="A185" i="5" s="1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V163" i="17"/>
  <c r="U285" i="17"/>
  <c r="AN285" i="9" s="1"/>
  <c r="V285" i="17"/>
  <c r="A285" i="5" s="1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Y19" i="17"/>
  <c r="A19" i="19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U23" i="17"/>
  <c r="AN23" i="9" s="1"/>
  <c r="AD154" i="17"/>
  <c r="M154" i="5"/>
  <c r="N154" i="5" s="1"/>
  <c r="AE70" i="17"/>
  <c r="Y70" i="17"/>
  <c r="A70" i="19" s="1"/>
  <c r="AF70" i="17"/>
  <c r="AC70" i="17"/>
  <c r="H70" i="19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A135" i="5" s="1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172" i="5" s="1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AE139" i="17"/>
  <c r="U62" i="17"/>
  <c r="AN62" i="9" s="1"/>
  <c r="V62" i="17"/>
  <c r="A62" i="5" s="1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AD246" i="17"/>
  <c r="M246" i="5"/>
  <c r="N246" i="5" s="1"/>
  <c r="U246" i="17"/>
  <c r="AN246" i="9" s="1"/>
  <c r="V246" i="17"/>
  <c r="V17" i="17"/>
  <c r="A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V5" i="17"/>
  <c r="A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A264" i="5" s="1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A138" i="5" s="1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AF294" i="15"/>
  <c r="J294" i="21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Y110" i="15"/>
  <c r="AC110" i="15"/>
  <c r="H110" i="21" s="1"/>
  <c r="AE110" i="15"/>
  <c r="AH110" i="15" s="1"/>
  <c r="K110" i="21" s="1"/>
  <c r="AF110" i="15"/>
  <c r="J110" i="21" s="1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AD217" i="17"/>
  <c r="M217" i="5"/>
  <c r="N217" i="5" s="1"/>
  <c r="U133" i="17"/>
  <c r="AN133" i="9" s="1"/>
  <c r="V133" i="17"/>
  <c r="V193" i="17"/>
  <c r="A193" i="5" s="1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U217" i="17"/>
  <c r="AN217" i="9" s="1"/>
  <c r="V217" i="17"/>
  <c r="A217" i="5" s="1"/>
  <c r="U176" i="17"/>
  <c r="AN176" i="9" s="1"/>
  <c r="V176" i="17"/>
  <c r="A176" i="5" s="1"/>
  <c r="V124" i="17"/>
  <c r="A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F257" i="15"/>
  <c r="J257" i="21" s="1"/>
  <c r="Y257" i="15"/>
  <c r="AC89" i="15"/>
  <c r="H89" i="21" s="1"/>
  <c r="AF135" i="15"/>
  <c r="J135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119" i="16"/>
  <c r="C119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H234" i="16"/>
  <c r="K234" i="20" s="1"/>
  <c r="AK234" i="16"/>
  <c r="N234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I290" i="16"/>
  <c r="L290" i="20" s="1"/>
  <c r="AH290" i="16"/>
  <c r="K290" i="20" s="1"/>
  <c r="AM290" i="16"/>
  <c r="P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145" i="15"/>
  <c r="K145" i="21" s="1"/>
  <c r="AM145" i="15"/>
  <c r="P145" i="21" s="1"/>
  <c r="AH293" i="16"/>
  <c r="K293" i="20" s="1"/>
  <c r="AK293" i="16"/>
  <c r="N293" i="20" s="1"/>
  <c r="AL293" i="16"/>
  <c r="O293" i="20" s="1"/>
  <c r="AL119" i="15"/>
  <c r="O119" i="21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K188" i="15"/>
  <c r="N188" i="21" s="1"/>
  <c r="AI188" i="15"/>
  <c r="L188" i="21" s="1"/>
  <c r="AM188" i="15"/>
  <c r="P188" i="21" s="1"/>
  <c r="AJ188" i="15"/>
  <c r="M188" i="21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M62" i="15"/>
  <c r="P62" i="21" s="1"/>
  <c r="AK62" i="15"/>
  <c r="N62" i="21" s="1"/>
  <c r="AJ62" i="15"/>
  <c r="M62" i="21" s="1"/>
  <c r="AL62" i="15"/>
  <c r="O62" i="21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J38" i="15"/>
  <c r="M38" i="21" s="1"/>
  <c r="AK38" i="15"/>
  <c r="N38" i="21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H188" i="15"/>
  <c r="K188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AJ145" i="15"/>
  <c r="M145" i="21" s="1"/>
  <c r="AL145" i="15"/>
  <c r="O145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135" i="15"/>
  <c r="AC135" i="15"/>
  <c r="H135" i="21" s="1"/>
  <c r="Y32" i="15"/>
  <c r="A32" i="21" s="1"/>
  <c r="AE32" i="15"/>
  <c r="I32" i="21" s="1"/>
  <c r="Y70" i="15"/>
  <c r="AC70" i="15"/>
  <c r="H70" i="21" s="1"/>
  <c r="AE70" i="15"/>
  <c r="AO70" i="15" s="1"/>
  <c r="AE217" i="15"/>
  <c r="AL217" i="15" s="1"/>
  <c r="O217" i="21" s="1"/>
  <c r="AC217" i="15"/>
  <c r="H217" i="21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L137" i="16"/>
  <c r="O137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K135" i="15"/>
  <c r="N135" i="21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196" i="20"/>
  <c r="Z196" i="16"/>
  <c r="C196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M12" i="16"/>
  <c r="P12" i="20" s="1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I257" i="15"/>
  <c r="L257" i="21" s="1"/>
  <c r="AK257" i="15"/>
  <c r="N257" i="21" s="1"/>
  <c r="AH257" i="15"/>
  <c r="K257" i="21" s="1"/>
  <c r="AJ257" i="15"/>
  <c r="M257" i="21" s="1"/>
  <c r="AM257" i="15"/>
  <c r="P257" i="21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Z146" i="16"/>
  <c r="C146" i="20" s="1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247" i="2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Z19" i="16"/>
  <c r="C19" i="20" s="1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L135" i="15"/>
  <c r="O135" i="21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K137" i="16"/>
  <c r="N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AL188" i="15"/>
  <c r="O188" i="21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I234" i="16"/>
  <c r="L234" i="20" s="1"/>
  <c r="AL234" i="16"/>
  <c r="O234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L71" i="15"/>
  <c r="O71" i="21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H135" i="15"/>
  <c r="K135" i="21" s="1"/>
  <c r="AM135" i="15"/>
  <c r="P135" i="21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M38" i="15"/>
  <c r="P38" i="21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L107" i="15"/>
  <c r="O107" i="21" s="1"/>
  <c r="AK107" i="15"/>
  <c r="N107" i="21" s="1"/>
  <c r="AH107" i="15"/>
  <c r="K107" i="21" s="1"/>
  <c r="AJ234" i="16"/>
  <c r="AM234" i="16"/>
  <c r="P234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22" i="2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J184" i="15"/>
  <c r="M184" i="21" s="1"/>
  <c r="AI184" i="15"/>
  <c r="L184" i="21" s="1"/>
  <c r="AH184" i="15"/>
  <c r="K184" i="21" s="1"/>
  <c r="AL184" i="15"/>
  <c r="O184" i="21" s="1"/>
  <c r="AK184" i="15"/>
  <c r="N184" i="21" s="1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I62" i="15"/>
  <c r="L62" i="21" s="1"/>
  <c r="AL95" i="16"/>
  <c r="O95" i="20" s="1"/>
  <c r="AI95" i="16"/>
  <c r="AK298" i="16"/>
  <c r="N298" i="20" s="1"/>
  <c r="AM298" i="16"/>
  <c r="P298" i="20" s="1"/>
  <c r="AK145" i="15"/>
  <c r="N145" i="21" s="1"/>
  <c r="AK54" i="16"/>
  <c r="AM80" i="15"/>
  <c r="P80" i="21" s="1"/>
  <c r="AI80" i="15"/>
  <c r="L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Z86" i="16"/>
  <c r="C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Z96" i="16"/>
  <c r="C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J80" i="15"/>
  <c r="M80" i="21" s="1"/>
  <c r="AH80" i="15"/>
  <c r="K80" i="21" s="1"/>
  <c r="AK80" i="15"/>
  <c r="N80" i="21" s="1"/>
  <c r="J33" i="20"/>
  <c r="Z174" i="16"/>
  <c r="C174" i="20" s="1"/>
  <c r="AJ191" i="16"/>
  <c r="M191" i="20" s="1"/>
  <c r="AJ293" i="16"/>
  <c r="M293" i="20" s="1"/>
  <c r="Z273" i="16"/>
  <c r="C273" i="20" s="1"/>
  <c r="Z133" i="16"/>
  <c r="C133" i="20" s="1"/>
  <c r="AL133" i="16"/>
  <c r="O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M176" i="15"/>
  <c r="P176" i="21" s="1"/>
  <c r="AK176" i="15"/>
  <c r="N176" i="21" s="1"/>
  <c r="AL176" i="15"/>
  <c r="O176" i="21" s="1"/>
  <c r="AI176" i="15"/>
  <c r="L176" i="21" s="1"/>
  <c r="AH144" i="16"/>
  <c r="K144" i="20" s="1"/>
  <c r="AM144" i="16"/>
  <c r="P144" i="20" s="1"/>
  <c r="A133" i="2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L290" i="16"/>
  <c r="O29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63" i="16"/>
  <c r="C63" i="20" s="1"/>
  <c r="Z267" i="16"/>
  <c r="C267" i="20" s="1"/>
  <c r="AJ290" i="16"/>
  <c r="M290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Z214" i="16"/>
  <c r="C214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266" i="5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I135" i="21"/>
  <c r="AO135" i="15"/>
  <c r="AF171" i="15"/>
  <c r="J171" i="21" s="1"/>
  <c r="AE171" i="15"/>
  <c r="AC171" i="15"/>
  <c r="H171" i="21" s="1"/>
  <c r="Y171" i="15"/>
  <c r="A171" i="21" s="1"/>
  <c r="I262" i="20"/>
  <c r="AO262" i="16"/>
  <c r="AC21" i="15"/>
  <c r="H21" i="21" s="1"/>
  <c r="Y21" i="15"/>
  <c r="AE21" i="15"/>
  <c r="AJ21" i="15" s="1"/>
  <c r="M21" i="21" s="1"/>
  <c r="AF21" i="15"/>
  <c r="J21" i="21" s="1"/>
  <c r="AF233" i="15"/>
  <c r="J233" i="21" s="1"/>
  <c r="AC233" i="15"/>
  <c r="H233" i="21" s="1"/>
  <c r="Y233" i="15"/>
  <c r="AE233" i="15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25" i="21"/>
  <c r="I209" i="20"/>
  <c r="AO209" i="16"/>
  <c r="AO209" i="15"/>
  <c r="I209" i="21"/>
  <c r="AO237" i="16"/>
  <c r="I237" i="20"/>
  <c r="Y41" i="15"/>
  <c r="A41" i="21" s="1"/>
  <c r="AC41" i="15"/>
  <c r="H41" i="21" s="1"/>
  <c r="AF41" i="15"/>
  <c r="J41" i="21" s="1"/>
  <c r="AE41" i="15"/>
  <c r="AK41" i="15" s="1"/>
  <c r="N41" i="21" s="1"/>
  <c r="Y95" i="15"/>
  <c r="A95" i="21" s="1"/>
  <c r="AE95" i="15"/>
  <c r="AK95" i="15" s="1"/>
  <c r="N95" i="21" s="1"/>
  <c r="AF95" i="15"/>
  <c r="J95" i="21" s="1"/>
  <c r="AC95" i="15"/>
  <c r="H95" i="21" s="1"/>
  <c r="AE99" i="15"/>
  <c r="AM99" i="15" s="1"/>
  <c r="P99" i="21" s="1"/>
  <c r="Y99" i="15"/>
  <c r="A99" i="21" s="1"/>
  <c r="AC99" i="15"/>
  <c r="H99" i="21" s="1"/>
  <c r="AF99" i="15"/>
  <c r="J99" i="21" s="1"/>
  <c r="AF148" i="15"/>
  <c r="J148" i="21" s="1"/>
  <c r="Y148" i="15"/>
  <c r="A148" i="21" s="1"/>
  <c r="AC148" i="15"/>
  <c r="H148" i="21" s="1"/>
  <c r="AE148" i="15"/>
  <c r="AK148" i="15" s="1"/>
  <c r="N148" i="21" s="1"/>
  <c r="I198" i="20"/>
  <c r="AO198" i="16"/>
  <c r="AC269" i="15"/>
  <c r="H269" i="21" s="1"/>
  <c r="AE269" i="15"/>
  <c r="AH269" i="15" s="1"/>
  <c r="K269" i="21" s="1"/>
  <c r="Y269" i="15"/>
  <c r="A269" i="21" s="1"/>
  <c r="AF269" i="15"/>
  <c r="J269" i="21" s="1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AO109" i="15"/>
  <c r="I119" i="20"/>
  <c r="AO119" i="16"/>
  <c r="AO180" i="16"/>
  <c r="I180" i="20"/>
  <c r="AO150" i="16"/>
  <c r="I150" i="20"/>
  <c r="AC101" i="15"/>
  <c r="H101" i="21" s="1"/>
  <c r="AE101" i="15"/>
  <c r="AH101" i="15" s="1"/>
  <c r="K101" i="21" s="1"/>
  <c r="AF101" i="15"/>
  <c r="J101" i="21" s="1"/>
  <c r="Y101" i="15"/>
  <c r="A101" i="21" s="1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289" i="15"/>
  <c r="AI289" i="15" s="1"/>
  <c r="L289" i="21" s="1"/>
  <c r="AF289" i="15"/>
  <c r="J289" i="21" s="1"/>
  <c r="AC289" i="15"/>
  <c r="H289" i="21" s="1"/>
  <c r="Y289" i="15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F190" i="15"/>
  <c r="J190" i="21" s="1"/>
  <c r="Y190" i="15"/>
  <c r="A190" i="21" s="1"/>
  <c r="AC190" i="15"/>
  <c r="H190" i="21" s="1"/>
  <c r="AE190" i="15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I133" i="20"/>
  <c r="AO108" i="16"/>
  <c r="I108" i="20"/>
  <c r="Y254" i="16"/>
  <c r="AF254" i="16"/>
  <c r="J254" i="20" s="1"/>
  <c r="AE254" i="16"/>
  <c r="AC254" i="16"/>
  <c r="H254" i="20" s="1"/>
  <c r="V299" i="15"/>
  <c r="AE56" i="15"/>
  <c r="AH56" i="15" s="1"/>
  <c r="K56" i="21" s="1"/>
  <c r="AF56" i="15"/>
  <c r="J56" i="21" s="1"/>
  <c r="Y56" i="15"/>
  <c r="A56" i="21" s="1"/>
  <c r="AC56" i="15"/>
  <c r="H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84" i="15"/>
  <c r="I184" i="21"/>
  <c r="AL135" i="5"/>
  <c r="AO192" i="16"/>
  <c r="I192" i="20"/>
  <c r="I176" i="21"/>
  <c r="AO176" i="15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C282" i="15"/>
  <c r="H282" i="21" s="1"/>
  <c r="Y282" i="15"/>
  <c r="A282" i="21" s="1"/>
  <c r="AE282" i="15"/>
  <c r="AF282" i="15"/>
  <c r="J282" i="21" s="1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AO137" i="16"/>
  <c r="I137" i="20"/>
  <c r="I264" i="20"/>
  <c r="AO264" i="16"/>
  <c r="I153" i="20"/>
  <c r="AO153" i="16"/>
  <c r="AO6" i="15"/>
  <c r="I6" i="21"/>
  <c r="AO32" i="16"/>
  <c r="I32" i="20"/>
  <c r="AO154" i="16"/>
  <c r="I154" i="20"/>
  <c r="I188" i="21"/>
  <c r="AO188" i="15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F185" i="15"/>
  <c r="J185" i="21" s="1"/>
  <c r="Y185" i="15"/>
  <c r="A185" i="21" s="1"/>
  <c r="AC185" i="15"/>
  <c r="H185" i="21" s="1"/>
  <c r="AE185" i="15"/>
  <c r="AL185" i="15" s="1"/>
  <c r="O185" i="21" s="1"/>
  <c r="AR43" i="5"/>
  <c r="AS43" i="5" s="1"/>
  <c r="AF43" i="5"/>
  <c r="AG43" i="5" s="1"/>
  <c r="AW43" i="5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Y189" i="15"/>
  <c r="AF189" i="15"/>
  <c r="J189" i="21" s="1"/>
  <c r="AC189" i="15"/>
  <c r="H189" i="21" s="1"/>
  <c r="AE189" i="15"/>
  <c r="AK189" i="15" s="1"/>
  <c r="N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Y130" i="15"/>
  <c r="AC130" i="15"/>
  <c r="H130" i="21" s="1"/>
  <c r="AF130" i="15"/>
  <c r="J130" i="21" s="1"/>
  <c r="AE130" i="15"/>
  <c r="AK130" i="15" s="1"/>
  <c r="N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F9" i="15"/>
  <c r="AC9" i="15"/>
  <c r="H9" i="21" s="1"/>
  <c r="Y9" i="15"/>
  <c r="A9" i="21" s="1"/>
  <c r="AE9" i="15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I80" i="2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AF181" i="15"/>
  <c r="J181" i="21" s="1"/>
  <c r="AE181" i="15"/>
  <c r="AI181" i="15" s="1"/>
  <c r="L181" i="21" s="1"/>
  <c r="Y181" i="15"/>
  <c r="AC181" i="15"/>
  <c r="H181" i="21" s="1"/>
  <c r="V211" i="15"/>
  <c r="AE254" i="15"/>
  <c r="AL254" i="15" s="1"/>
  <c r="O254" i="21" s="1"/>
  <c r="I71" i="2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290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Y245" i="15"/>
  <c r="A245" i="21" s="1"/>
  <c r="AC245" i="15"/>
  <c r="H245" i="21" s="1"/>
  <c r="AF245" i="15"/>
  <c r="J245" i="21" s="1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C39" i="15"/>
  <c r="H39" i="21" s="1"/>
  <c r="AE39" i="15"/>
  <c r="AI39" i="15" s="1"/>
  <c r="L39" i="21" s="1"/>
  <c r="Y39" i="15"/>
  <c r="AF39" i="15"/>
  <c r="J39" i="21" s="1"/>
  <c r="Y70" i="16"/>
  <c r="A70" i="20" s="1"/>
  <c r="AE70" i="16"/>
  <c r="AJ70" i="16" s="1"/>
  <c r="AF70" i="16"/>
  <c r="J70" i="20" s="1"/>
  <c r="AC70" i="16"/>
  <c r="H70" i="20" s="1"/>
  <c r="A70" i="5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I38" i="21"/>
  <c r="AO38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Y186" i="15"/>
  <c r="A186" i="21" s="1"/>
  <c r="AC186" i="15"/>
  <c r="H186" i="21" s="1"/>
  <c r="AF186" i="15"/>
  <c r="J186" i="21" s="1"/>
  <c r="AE186" i="15"/>
  <c r="AM186" i="15" s="1"/>
  <c r="P186" i="21" s="1"/>
  <c r="A95" i="5"/>
  <c r="I88" i="20"/>
  <c r="AO88" i="16"/>
  <c r="Y25" i="16"/>
  <c r="A25" i="20" s="1"/>
  <c r="AE25" i="16"/>
  <c r="AF25" i="16"/>
  <c r="AC25" i="16"/>
  <c r="H25" i="20" s="1"/>
  <c r="AC266" i="15"/>
  <c r="H266" i="21" s="1"/>
  <c r="AF266" i="15"/>
  <c r="J266" i="21" s="1"/>
  <c r="Y266" i="15"/>
  <c r="A266" i="21" s="1"/>
  <c r="AE266" i="15"/>
  <c r="AJ266" i="15" s="1"/>
  <c r="M266" i="21" s="1"/>
  <c r="V215" i="15"/>
  <c r="AC120" i="15"/>
  <c r="H120" i="21" s="1"/>
  <c r="AO109" i="16"/>
  <c r="I109" i="20"/>
  <c r="AC117" i="15"/>
  <c r="H117" i="21" s="1"/>
  <c r="AF117" i="15"/>
  <c r="J117" i="21" s="1"/>
  <c r="Y117" i="15"/>
  <c r="AE117" i="15"/>
  <c r="AI117" i="15" s="1"/>
  <c r="L117" i="21" s="1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80" i="5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C141" i="15"/>
  <c r="H141" i="21" s="1"/>
  <c r="AE141" i="15"/>
  <c r="Y141" i="15"/>
  <c r="A141" i="21" s="1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62" i="15"/>
  <c r="I62" i="21"/>
  <c r="AO233" i="16"/>
  <c r="I233" i="20"/>
  <c r="I33" i="20"/>
  <c r="AO33" i="16"/>
  <c r="I6" i="20"/>
  <c r="AO6" i="16"/>
  <c r="AE153" i="15"/>
  <c r="AM153" i="15" s="1"/>
  <c r="P153" i="21" s="1"/>
  <c r="AF153" i="15"/>
  <c r="J153" i="21" s="1"/>
  <c r="Y153" i="15"/>
  <c r="A153" i="21" s="1"/>
  <c r="AC153" i="15"/>
  <c r="H153" i="21" s="1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E243" i="15"/>
  <c r="AK243" i="15" s="1"/>
  <c r="N243" i="21" s="1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105" i="15"/>
  <c r="A105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A101" i="5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C126" i="15"/>
  <c r="H126" i="21" s="1"/>
  <c r="Y126" i="15"/>
  <c r="A126" i="21" s="1"/>
  <c r="AE126" i="15"/>
  <c r="AJ126" i="15" s="1"/>
  <c r="M126" i="21" s="1"/>
  <c r="AF126" i="15"/>
  <c r="J126" i="21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F261" i="15"/>
  <c r="J261" i="21" s="1"/>
  <c r="AC261" i="15"/>
  <c r="H261" i="21" s="1"/>
  <c r="AE261" i="15"/>
  <c r="AI261" i="15" s="1"/>
  <c r="L261" i="21" s="1"/>
  <c r="Y261" i="15"/>
  <c r="A261" i="21" s="1"/>
  <c r="AO178" i="16"/>
  <c r="I178" i="20"/>
  <c r="AO205" i="16"/>
  <c r="I205" i="20"/>
  <c r="Y140" i="15"/>
  <c r="A140" i="21" s="1"/>
  <c r="AE140" i="15"/>
  <c r="AC140" i="15"/>
  <c r="H140" i="21" s="1"/>
  <c r="AF140" i="15"/>
  <c r="J140" i="21" s="1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F249" i="15"/>
  <c r="J249" i="21" s="1"/>
  <c r="Y249" i="15"/>
  <c r="A249" i="21" s="1"/>
  <c r="AC249" i="15"/>
  <c r="H249" i="21" s="1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Y239" i="15"/>
  <c r="A239" i="21" s="1"/>
  <c r="AF239" i="15"/>
  <c r="J239" i="21" s="1"/>
  <c r="AC239" i="15"/>
  <c r="H239" i="21" s="1"/>
  <c r="AE239" i="15"/>
  <c r="AL239" i="15" s="1"/>
  <c r="O239" i="21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F20" i="15"/>
  <c r="J20" i="21" s="1"/>
  <c r="AE20" i="15"/>
  <c r="AL20" i="15" s="1"/>
  <c r="O20" i="21" s="1"/>
  <c r="Y20" i="15"/>
  <c r="A20" i="21" s="1"/>
  <c r="AC20" i="15"/>
  <c r="H20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07" i="21"/>
  <c r="I234" i="20"/>
  <c r="AO234" i="16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Y166" i="15"/>
  <c r="A166" i="21" s="1"/>
  <c r="AF166" i="15"/>
  <c r="J166" i="21" s="1"/>
  <c r="AC162" i="16"/>
  <c r="H162" i="20" s="1"/>
  <c r="AF162" i="16"/>
  <c r="J162" i="20" s="1"/>
  <c r="Y162" i="16"/>
  <c r="A162" i="20" s="1"/>
  <c r="AE162" i="16"/>
  <c r="AI162" i="16" s="1"/>
  <c r="L162" i="20" s="1"/>
  <c r="AC64" i="15"/>
  <c r="H64" i="21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E30" i="15"/>
  <c r="AM30" i="15" s="1"/>
  <c r="P30" i="21" s="1"/>
  <c r="AO145" i="16"/>
  <c r="I145" i="20"/>
  <c r="AO181" i="16"/>
  <c r="AO21" i="16"/>
  <c r="I21" i="20"/>
  <c r="AO130" i="16"/>
  <c r="I130" i="20"/>
  <c r="I257" i="21"/>
  <c r="AO257" i="15"/>
  <c r="AF193" i="15"/>
  <c r="J193" i="21" s="1"/>
  <c r="AE193" i="15"/>
  <c r="AL193" i="15" s="1"/>
  <c r="O193" i="21" s="1"/>
  <c r="Y193" i="15"/>
  <c r="A193" i="21" s="1"/>
  <c r="AC193" i="15"/>
  <c r="H193" i="21" s="1"/>
  <c r="AF270" i="15"/>
  <c r="J270" i="21" s="1"/>
  <c r="Y270" i="15"/>
  <c r="A270" i="21" s="1"/>
  <c r="AE270" i="15"/>
  <c r="AC270" i="15"/>
  <c r="H270" i="21" s="1"/>
  <c r="I271" i="21"/>
  <c r="AO271" i="15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05" i="21"/>
  <c r="I293" i="20"/>
  <c r="AO293" i="16"/>
  <c r="AF36" i="15"/>
  <c r="J36" i="21" s="1"/>
  <c r="AC36" i="15"/>
  <c r="H36" i="21" s="1"/>
  <c r="AE36" i="15"/>
  <c r="AH36" i="15" s="1"/>
  <c r="K36" i="21" s="1"/>
  <c r="Y36" i="15"/>
  <c r="A36" i="21" s="1"/>
  <c r="AE134" i="16"/>
  <c r="Y134" i="16"/>
  <c r="A134" i="20" s="1"/>
  <c r="AF134" i="16"/>
  <c r="J134" i="20" s="1"/>
  <c r="AC134" i="16"/>
  <c r="H134" i="20" s="1"/>
  <c r="AK134" i="16"/>
  <c r="N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F79" i="15"/>
  <c r="J79" i="21" s="1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A117" i="5"/>
  <c r="I71" i="20"/>
  <c r="AO71" i="16"/>
  <c r="I31" i="20"/>
  <c r="AO31" i="16"/>
  <c r="I247" i="20"/>
  <c r="AO247" i="16"/>
  <c r="I217" i="20"/>
  <c r="AO217" i="16"/>
  <c r="B29" i="20" l="1"/>
  <c r="Z169" i="16"/>
  <c r="C169" i="20" s="1"/>
  <c r="Z126" i="16"/>
  <c r="C126" i="20" s="1"/>
  <c r="AF254" i="15"/>
  <c r="J254" i="21" s="1"/>
  <c r="AI19" i="16"/>
  <c r="L19" i="20" s="1"/>
  <c r="AF19" i="17"/>
  <c r="AI59" i="16"/>
  <c r="L59" i="20" s="1"/>
  <c r="Y156" i="17"/>
  <c r="A156" i="19" s="1"/>
  <c r="AF284" i="17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L205" i="5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BF134" i="5" s="1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L247" i="15"/>
  <c r="O247" i="21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AH154" i="15"/>
  <c r="K154" i="21" s="1"/>
  <c r="A166" i="5"/>
  <c r="Y166" i="5" s="1"/>
  <c r="A79" i="5"/>
  <c r="AC79" i="5" s="1"/>
  <c r="AH127" i="16"/>
  <c r="K127" i="20" s="1"/>
  <c r="AO177" i="5"/>
  <c r="AP177" i="5" s="1"/>
  <c r="AC177" i="3" s="1"/>
  <c r="AW41" i="5"/>
  <c r="AS41" i="3" s="1"/>
  <c r="AC188" i="5"/>
  <c r="AD188" i="5" s="1"/>
  <c r="AJ297" i="15"/>
  <c r="M297" i="21" s="1"/>
  <c r="AH76" i="15"/>
  <c r="K76" i="21" s="1"/>
  <c r="Y72" i="17"/>
  <c r="A72" i="19" s="1"/>
  <c r="AC193" i="5"/>
  <c r="AD193" i="5" s="1"/>
  <c r="AE64" i="17"/>
  <c r="AK64" i="17" s="1"/>
  <c r="AI135" i="5"/>
  <c r="AJ135" i="5" s="1"/>
  <c r="W135" i="3" s="1"/>
  <c r="AM135" i="5"/>
  <c r="AC52" i="17"/>
  <c r="H52" i="19" s="1"/>
  <c r="AF236" i="17"/>
  <c r="J236" i="19" s="1"/>
  <c r="AO39" i="5"/>
  <c r="AP39" i="5" s="1"/>
  <c r="AC39" i="3" s="1"/>
  <c r="K60" i="5"/>
  <c r="L60" i="5" s="1"/>
  <c r="AJ76" i="15"/>
  <c r="M76" i="21" s="1"/>
  <c r="Y43" i="5"/>
  <c r="Y156" i="5"/>
  <c r="G156" i="4" s="1"/>
  <c r="AO19" i="16"/>
  <c r="AE11" i="15"/>
  <c r="AM11" i="15" s="1"/>
  <c r="P11" i="21" s="1"/>
  <c r="AF188" i="5"/>
  <c r="AG188" i="5" s="1"/>
  <c r="AF11" i="15"/>
  <c r="J11" i="21" s="1"/>
  <c r="AW156" i="5"/>
  <c r="AS156" i="3" s="1"/>
  <c r="Y85" i="15"/>
  <c r="A85" i="21" s="1"/>
  <c r="AO91" i="15"/>
  <c r="Y217" i="5"/>
  <c r="G217" i="4" s="1"/>
  <c r="Y111" i="17"/>
  <c r="A111" i="19" s="1"/>
  <c r="Y52" i="17"/>
  <c r="A52" i="19" s="1"/>
  <c r="AE236" i="17"/>
  <c r="AO236" i="17" s="1"/>
  <c r="AE244" i="15"/>
  <c r="AL244" i="15" s="1"/>
  <c r="O244" i="21" s="1"/>
  <c r="K91" i="5"/>
  <c r="A7" i="5"/>
  <c r="AE138" i="17"/>
  <c r="AJ138" i="17" s="1"/>
  <c r="M138" i="19" s="1"/>
  <c r="AK108" i="15"/>
  <c r="N108" i="21" s="1"/>
  <c r="AL188" i="5"/>
  <c r="AM188" i="5" s="1"/>
  <c r="AE7" i="15"/>
  <c r="Y31" i="15"/>
  <c r="A31" i="21" s="1"/>
  <c r="AH274" i="15"/>
  <c r="K274" i="21" s="1"/>
  <c r="AO243" i="5"/>
  <c r="AP243" i="5" s="1"/>
  <c r="AC256" i="15"/>
  <c r="H256" i="21" s="1"/>
  <c r="AR6" i="5"/>
  <c r="AS6" i="5" s="1"/>
  <c r="AC274" i="15"/>
  <c r="H274" i="21" s="1"/>
  <c r="AF58" i="15"/>
  <c r="J58" i="21" s="1"/>
  <c r="Y205" i="5"/>
  <c r="AM205" i="5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Y188" i="5"/>
  <c r="G188" i="4" s="1"/>
  <c r="AF105" i="15"/>
  <c r="J105" i="21" s="1"/>
  <c r="I94" i="21"/>
  <c r="I34" i="21"/>
  <c r="AC43" i="5"/>
  <c r="AD43" i="5" s="1"/>
  <c r="AJ249" i="16"/>
  <c r="M249" i="20" s="1"/>
  <c r="AM87" i="15"/>
  <c r="P87" i="21" s="1"/>
  <c r="AO76" i="15"/>
  <c r="AE180" i="15"/>
  <c r="AF30" i="15"/>
  <c r="J30" i="21" s="1"/>
  <c r="Y64" i="15"/>
  <c r="A64" i="21" s="1"/>
  <c r="AI188" i="5"/>
  <c r="AJ188" i="5" s="1"/>
  <c r="K188" i="5"/>
  <c r="L188" i="5" s="1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I26" i="15"/>
  <c r="L26" i="21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K43" i="5"/>
  <c r="L43" i="5" s="1"/>
  <c r="AI43" i="5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K205" i="5"/>
  <c r="L205" i="5" s="1"/>
  <c r="H205" i="4" s="1"/>
  <c r="AF7" i="15"/>
  <c r="J7" i="21" s="1"/>
  <c r="AF85" i="15"/>
  <c r="J85" i="21" s="1"/>
  <c r="I91" i="21"/>
  <c r="AR205" i="5"/>
  <c r="AS205" i="5" s="1"/>
  <c r="AF205" i="3" s="1"/>
  <c r="A58" i="5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K229" i="15"/>
  <c r="N229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O205" i="5"/>
  <c r="AC205" i="5"/>
  <c r="AD205" i="5" s="1"/>
  <c r="T205" i="4" s="1"/>
  <c r="AF31" i="15"/>
  <c r="J31" i="21" s="1"/>
  <c r="AC85" i="15"/>
  <c r="H85" i="21" s="1"/>
  <c r="AO229" i="15"/>
  <c r="AF205" i="5"/>
  <c r="AG205" i="5" s="1"/>
  <c r="T205" i="3" s="1"/>
  <c r="AC7" i="15"/>
  <c r="H7" i="21" s="1"/>
  <c r="AK91" i="15"/>
  <c r="N91" i="21" s="1"/>
  <c r="AO205" i="15"/>
  <c r="AI205" i="5"/>
  <c r="AJ205" i="5" s="1"/>
  <c r="W205" i="3" s="1"/>
  <c r="AJ101" i="15"/>
  <c r="M101" i="21" s="1"/>
  <c r="AC60" i="5"/>
  <c r="AD60" i="5" s="1"/>
  <c r="AL91" i="15"/>
  <c r="O91" i="21" s="1"/>
  <c r="AM205" i="15"/>
  <c r="P205" i="21" s="1"/>
  <c r="A203" i="5"/>
  <c r="AW203" i="5" s="1"/>
  <c r="AL203" i="3" s="1"/>
  <c r="A94" i="5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247" i="15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Y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K247" i="15"/>
  <c r="N247" i="21" s="1"/>
  <c r="AH247" i="15"/>
  <c r="K247" i="21" s="1"/>
  <c r="AH71" i="15"/>
  <c r="K71" i="21" s="1"/>
  <c r="AL297" i="15"/>
  <c r="O297" i="21" s="1"/>
  <c r="AH58" i="15"/>
  <c r="K58" i="21" s="1"/>
  <c r="A170" i="5"/>
  <c r="AR170" i="5" s="1"/>
  <c r="AS170" i="5" s="1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K273" i="15"/>
  <c r="N273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AO58" i="15"/>
  <c r="AW79" i="5"/>
  <c r="AS79" i="3" s="1"/>
  <c r="Z182" i="16"/>
  <c r="C182" i="20" s="1"/>
  <c r="AM247" i="15"/>
  <c r="P247" i="21" s="1"/>
  <c r="Z125" i="16"/>
  <c r="C125" i="20" s="1"/>
  <c r="Z180" i="16"/>
  <c r="C180" i="20" s="1"/>
  <c r="Z145" i="16"/>
  <c r="C145" i="20" s="1"/>
  <c r="Y111" i="15"/>
  <c r="A111" i="21" s="1"/>
  <c r="AE90" i="17"/>
  <c r="I90" i="19" s="1"/>
  <c r="AL284" i="17"/>
  <c r="O284" i="19" s="1"/>
  <c r="AJ284" i="17"/>
  <c r="M284" i="19" s="1"/>
  <c r="A103" i="5"/>
  <c r="I247" i="21"/>
  <c r="AR79" i="5"/>
  <c r="AS79" i="5" s="1"/>
  <c r="AI247" i="15"/>
  <c r="L247" i="21" s="1"/>
  <c r="AJ71" i="15"/>
  <c r="M71" i="21" s="1"/>
  <c r="A287" i="5"/>
  <c r="AC111" i="15"/>
  <c r="H111" i="21" s="1"/>
  <c r="AF155" i="17"/>
  <c r="J155" i="19" s="1"/>
  <c r="Y90" i="17"/>
  <c r="A90" i="19" s="1"/>
  <c r="AH284" i="17"/>
  <c r="K284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AO60" i="5"/>
  <c r="AP60" i="5" s="1"/>
  <c r="N60" i="4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H229" i="15"/>
  <c r="K229" i="21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W60" i="5"/>
  <c r="AZ60" i="5" s="1"/>
  <c r="AP60" i="3" s="1"/>
  <c r="AH297" i="15"/>
  <c r="K297" i="21" s="1"/>
  <c r="AM58" i="15"/>
  <c r="P58" i="21" s="1"/>
  <c r="AE155" i="17"/>
  <c r="AM155" i="17" s="1"/>
  <c r="AJ4" i="17"/>
  <c r="M4" i="19" s="1"/>
  <c r="AL229" i="15"/>
  <c r="O229" i="21" s="1"/>
  <c r="AI229" i="15"/>
  <c r="L229" i="21" s="1"/>
  <c r="AC123" i="17"/>
  <c r="H123" i="19" s="1"/>
  <c r="AC112" i="15"/>
  <c r="H112" i="21" s="1"/>
  <c r="AO297" i="15"/>
  <c r="I229" i="21"/>
  <c r="AK80" i="16"/>
  <c r="N80" i="20" s="1"/>
  <c r="A25" i="5"/>
  <c r="AL186" i="15"/>
  <c r="O186" i="21" s="1"/>
  <c r="Y13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AL266" i="17"/>
  <c r="O266" i="19" s="1"/>
  <c r="Y249" i="17"/>
  <c r="A249" i="19" s="1"/>
  <c r="AF4" i="17"/>
  <c r="J4" i="19" s="1"/>
  <c r="AM229" i="15"/>
  <c r="P229" i="21" s="1"/>
  <c r="A173" i="5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I108" i="21"/>
  <c r="AI6" i="5"/>
  <c r="K6" i="4" s="1"/>
  <c r="Y48" i="15"/>
  <c r="A48" i="21" s="1"/>
  <c r="A255" i="5"/>
  <c r="K255" i="5" s="1"/>
  <c r="I255" i="4" s="1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O181" i="5"/>
  <c r="AP181" i="5" s="1"/>
  <c r="AC181" i="3" s="1"/>
  <c r="Y181" i="5"/>
  <c r="AL181" i="5"/>
  <c r="AM181" i="5" s="1"/>
  <c r="AI181" i="5"/>
  <c r="X181" i="3" s="1"/>
  <c r="AW181" i="5"/>
  <c r="BL181" i="5" s="1"/>
  <c r="AX181" i="3" s="1"/>
  <c r="I298" i="19"/>
  <c r="AM298" i="17"/>
  <c r="P298" i="19" s="1"/>
  <c r="AI298" i="17"/>
  <c r="L298" i="19" s="1"/>
  <c r="AF166" i="5"/>
  <c r="AG166" i="5" s="1"/>
  <c r="AR166" i="5"/>
  <c r="Q166" i="4" s="1"/>
  <c r="AI166" i="5"/>
  <c r="X166" i="3" s="1"/>
  <c r="AK256" i="15"/>
  <c r="N256" i="21" s="1"/>
  <c r="AM256" i="15"/>
  <c r="P256" i="21" s="1"/>
  <c r="I181" i="20"/>
  <c r="A56" i="5"/>
  <c r="AC56" i="5" s="1"/>
  <c r="AD56" i="5" s="1"/>
  <c r="AO274" i="15"/>
  <c r="AH75" i="15"/>
  <c r="K75" i="21" s="1"/>
  <c r="I114" i="20"/>
  <c r="AO135" i="5"/>
  <c r="AP135" i="5" s="1"/>
  <c r="N135" i="4" s="1"/>
  <c r="AM148" i="15"/>
  <c r="P148" i="21" s="1"/>
  <c r="AI99" i="15"/>
  <c r="L99" i="21" s="1"/>
  <c r="AF79" i="5"/>
  <c r="AG79" i="5" s="1"/>
  <c r="AO79" i="5"/>
  <c r="AP79" i="5" s="1"/>
  <c r="N79" i="4" s="1"/>
  <c r="AJ114" i="16"/>
  <c r="M114" i="20" s="1"/>
  <c r="Z102" i="16"/>
  <c r="C102" i="20" s="1"/>
  <c r="AK111" i="15"/>
  <c r="N111" i="21" s="1"/>
  <c r="Z21" i="16"/>
  <c r="C21" i="20" s="1"/>
  <c r="AM274" i="15"/>
  <c r="P274" i="21" s="1"/>
  <c r="AJ262" i="17"/>
  <c r="M262" i="19" s="1"/>
  <c r="AC271" i="17"/>
  <c r="H271" i="19" s="1"/>
  <c r="AF147" i="17"/>
  <c r="J147" i="19" s="1"/>
  <c r="AK20" i="15"/>
  <c r="N20" i="21" s="1"/>
  <c r="AI270" i="16"/>
  <c r="L270" i="20" s="1"/>
  <c r="AI249" i="15"/>
  <c r="L249" i="21" s="1"/>
  <c r="AO111" i="15"/>
  <c r="AM164" i="16"/>
  <c r="P164" i="20" s="1"/>
  <c r="A271" i="5"/>
  <c r="AR111" i="5"/>
  <c r="AL249" i="16"/>
  <c r="O249" i="20" s="1"/>
  <c r="AI239" i="16"/>
  <c r="L239" i="20" s="1"/>
  <c r="AW135" i="5"/>
  <c r="BK135" i="5" s="1"/>
  <c r="AT135" i="3" s="1"/>
  <c r="AF135" i="5"/>
  <c r="AG135" i="5" s="1"/>
  <c r="AK285" i="16"/>
  <c r="N285" i="20" s="1"/>
  <c r="AI148" i="15"/>
  <c r="L148" i="21" s="1"/>
  <c r="AJ99" i="15"/>
  <c r="M99" i="21" s="1"/>
  <c r="AE158" i="15"/>
  <c r="AK158" i="15" s="1"/>
  <c r="N158" i="21" s="1"/>
  <c r="AI79" i="5"/>
  <c r="Z199" i="16"/>
  <c r="C199" i="20" s="1"/>
  <c r="AI274" i="15"/>
  <c r="L274" i="21" s="1"/>
  <c r="Z159" i="16"/>
  <c r="C159" i="20" s="1"/>
  <c r="AK114" i="16"/>
  <c r="N114" i="20" s="1"/>
  <c r="Z23" i="16"/>
  <c r="C23" i="20" s="1"/>
  <c r="AM111" i="15"/>
  <c r="P111" i="21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I284" i="17"/>
  <c r="L284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111" i="15"/>
  <c r="O111" i="21" s="1"/>
  <c r="AL34" i="15"/>
  <c r="O34" i="21" s="1"/>
  <c r="AL238" i="17"/>
  <c r="O238" i="19" s="1"/>
  <c r="AJ273" i="15"/>
  <c r="M273" i="21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K79" i="5"/>
  <c r="M79" i="3" s="1"/>
  <c r="AL79" i="5"/>
  <c r="AM79" i="5" s="1"/>
  <c r="AK78" i="16"/>
  <c r="N78" i="20" s="1"/>
  <c r="Z20" i="16"/>
  <c r="C20" i="20" s="1"/>
  <c r="Z222" i="16"/>
  <c r="C222" i="20" s="1"/>
  <c r="Z54" i="16"/>
  <c r="C54" i="20" s="1"/>
  <c r="AM109" i="15"/>
  <c r="P109" i="21" s="1"/>
  <c r="AK26" i="15"/>
  <c r="N26" i="21" s="1"/>
  <c r="Z94" i="16"/>
  <c r="C94" i="20" s="1"/>
  <c r="AL181" i="16"/>
  <c r="O181" i="20" s="1"/>
  <c r="AH298" i="17"/>
  <c r="K298" i="19" s="1"/>
  <c r="AI119" i="15"/>
  <c r="L119" i="21" s="1"/>
  <c r="AL274" i="15"/>
  <c r="O274" i="21" s="1"/>
  <c r="AJ274" i="15"/>
  <c r="M274" i="21" s="1"/>
  <c r="Z139" i="16"/>
  <c r="C139" i="20" s="1"/>
  <c r="Y139" i="17"/>
  <c r="A139" i="19" s="1"/>
  <c r="BF43" i="5"/>
  <c r="AZ43" i="3" s="1"/>
  <c r="AF161" i="15"/>
  <c r="J161" i="21" s="1"/>
  <c r="AK56" i="17"/>
  <c r="N56" i="19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I116" i="5" s="1"/>
  <c r="AK109" i="15"/>
  <c r="N109" i="21" s="1"/>
  <c r="Y274" i="15"/>
  <c r="AH239" i="16"/>
  <c r="K239" i="20" s="1"/>
  <c r="Z183" i="16"/>
  <c r="C183" i="20" s="1"/>
  <c r="AH277" i="17"/>
  <c r="K277" i="19" s="1"/>
  <c r="AC242" i="17"/>
  <c r="H242" i="19" s="1"/>
  <c r="AF137" i="17"/>
  <c r="J137" i="19" s="1"/>
  <c r="AI111" i="15"/>
  <c r="L111" i="21" s="1"/>
  <c r="AH109" i="15"/>
  <c r="K109" i="21" s="1"/>
  <c r="AL273" i="15"/>
  <c r="O273" i="21" s="1"/>
  <c r="AC116" i="15"/>
  <c r="H116" i="21" s="1"/>
  <c r="AE116" i="15"/>
  <c r="K213" i="5"/>
  <c r="L213" i="5" s="1"/>
  <c r="H213" i="4" s="1"/>
  <c r="AC213" i="5"/>
  <c r="U213" i="4" s="1"/>
  <c r="AI213" i="5"/>
  <c r="Y213" i="5"/>
  <c r="G213" i="4" s="1"/>
  <c r="AR213" i="5"/>
  <c r="AS213" i="5" s="1"/>
  <c r="AF213" i="3" s="1"/>
  <c r="AL213" i="5"/>
  <c r="M213" i="4" s="1"/>
  <c r="AF213" i="5"/>
  <c r="S213" i="3" s="1"/>
  <c r="J283" i="19"/>
  <c r="AF254" i="5"/>
  <c r="W254" i="4" s="1"/>
  <c r="AI254" i="5"/>
  <c r="K254" i="4" s="1"/>
  <c r="AW257" i="5"/>
  <c r="X257" i="4" s="1"/>
  <c r="AL257" i="5"/>
  <c r="M257" i="4" s="1"/>
  <c r="AC257" i="5"/>
  <c r="K257" i="5"/>
  <c r="BA257" i="5" s="1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AK289" i="15"/>
  <c r="N289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I156" i="5"/>
  <c r="V156" i="3" s="1"/>
  <c r="AO156" i="5"/>
  <c r="AD156" i="3" s="1"/>
  <c r="AL289" i="15"/>
  <c r="O289" i="21" s="1"/>
  <c r="AM289" i="15"/>
  <c r="P289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J266" i="17"/>
  <c r="M266" i="19" s="1"/>
  <c r="A229" i="5"/>
  <c r="A137" i="5"/>
  <c r="AK298" i="17"/>
  <c r="N298" i="19" s="1"/>
  <c r="AL200" i="17"/>
  <c r="O200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R156" i="5"/>
  <c r="AS156" i="5" s="1"/>
  <c r="P156" i="4" s="1"/>
  <c r="AJ298" i="17"/>
  <c r="M298" i="19" s="1"/>
  <c r="AL298" i="17"/>
  <c r="Z15" i="16"/>
  <c r="C15" i="20" s="1"/>
  <c r="AI108" i="15"/>
  <c r="L108" i="21" s="1"/>
  <c r="AF64" i="17"/>
  <c r="J64" i="19" s="1"/>
  <c r="AE294" i="15"/>
  <c r="AE210" i="17"/>
  <c r="AL210" i="17" s="1"/>
  <c r="AC210" i="17"/>
  <c r="H210" i="19" s="1"/>
  <c r="Y103" i="17"/>
  <c r="A103" i="19" s="1"/>
  <c r="AE103" i="17"/>
  <c r="AK103" i="17" s="1"/>
  <c r="N103" i="19" s="1"/>
  <c r="A275" i="5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K156" i="5"/>
  <c r="M156" i="3" s="1"/>
  <c r="AH289" i="15"/>
  <c r="K289" i="21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C282" i="5"/>
  <c r="U282" i="4" s="1"/>
  <c r="AO282" i="5"/>
  <c r="AF215" i="17"/>
  <c r="J215" i="19" s="1"/>
  <c r="AC60" i="17"/>
  <c r="H60" i="19" s="1"/>
  <c r="A158" i="5"/>
  <c r="BF158" i="5" s="1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Y6" i="5"/>
  <c r="Z6" i="5" s="1"/>
  <c r="AM48" i="15"/>
  <c r="P48" i="21" s="1"/>
  <c r="AF48" i="15"/>
  <c r="J48" i="21" s="1"/>
  <c r="AC243" i="5"/>
  <c r="AD243" i="5" s="1"/>
  <c r="AI257" i="5"/>
  <c r="Y257" i="5"/>
  <c r="AF257" i="5"/>
  <c r="W257" i="4" s="1"/>
  <c r="I26" i="2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AE20" i="17"/>
  <c r="AL20" i="17" s="1"/>
  <c r="O20" i="19" s="1"/>
  <c r="A105" i="5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O257" i="5"/>
  <c r="AL39" i="5"/>
  <c r="A85" i="5"/>
  <c r="AR85" i="5" s="1"/>
  <c r="AS85" i="5" s="1"/>
  <c r="AO119" i="15"/>
  <c r="K181" i="5"/>
  <c r="I181" i="4" s="1"/>
  <c r="Y79" i="5"/>
  <c r="K79" i="3" s="1"/>
  <c r="AI60" i="5"/>
  <c r="K60" i="4" s="1"/>
  <c r="Y60" i="5"/>
  <c r="Z60" i="5" s="1"/>
  <c r="K41" i="5"/>
  <c r="M41" i="3" s="1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BF166" i="5"/>
  <c r="Z166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05" i="5"/>
  <c r="Z205" i="4" s="1"/>
  <c r="BF111" i="5"/>
  <c r="Z111" i="4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BF79" i="5"/>
  <c r="AZ79" i="3" s="1"/>
  <c r="AR221" i="5"/>
  <c r="AS221" i="5" s="1"/>
  <c r="P221" i="4" s="1"/>
  <c r="Y221" i="5"/>
  <c r="Z221" i="5" s="1"/>
  <c r="AW221" i="5"/>
  <c r="X221" i="4" s="1"/>
  <c r="AC116" i="5"/>
  <c r="AD116" i="5" s="1"/>
  <c r="Q116" i="3" s="1"/>
  <c r="AL180" i="5"/>
  <c r="Y180" i="5"/>
  <c r="K180" i="3" s="1"/>
  <c r="AR180" i="5"/>
  <c r="AE180" i="3" s="1"/>
  <c r="AR89" i="5"/>
  <c r="AE89" i="3" s="1"/>
  <c r="K89" i="5"/>
  <c r="L89" i="5" s="1"/>
  <c r="AF89" i="5"/>
  <c r="S89" i="3" s="1"/>
  <c r="AI89" i="5"/>
  <c r="AJ89" i="5" s="1"/>
  <c r="AC89" i="5"/>
  <c r="U89" i="4" s="1"/>
  <c r="AW89" i="5"/>
  <c r="AZ89" i="5" s="1"/>
  <c r="AP89" i="3" s="1"/>
  <c r="Y89" i="5"/>
  <c r="Z89" i="5" s="1"/>
  <c r="AO89" i="5"/>
  <c r="AP89" i="5" s="1"/>
  <c r="AL89" i="5"/>
  <c r="Y89" i="3" s="1"/>
  <c r="AK83" i="17"/>
  <c r="N83" i="19" s="1"/>
  <c r="AL83" i="17"/>
  <c r="O83" i="19" s="1"/>
  <c r="AJ30" i="15"/>
  <c r="M30" i="21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M110" i="15"/>
  <c r="P110" i="21" s="1"/>
  <c r="AM172" i="15"/>
  <c r="P172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AF63" i="17"/>
  <c r="J63" i="19" s="1"/>
  <c r="AC63" i="17"/>
  <c r="H63" i="19" s="1"/>
  <c r="I59" i="20"/>
  <c r="AO59" i="16"/>
  <c r="AK200" i="17"/>
  <c r="N200" i="19" s="1"/>
  <c r="A199" i="5"/>
  <c r="AM213" i="16"/>
  <c r="P213" i="20" s="1"/>
  <c r="AJ36" i="15"/>
  <c r="M36" i="21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I266" i="15"/>
  <c r="L266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AH11" i="15"/>
  <c r="K11" i="21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L156" i="5"/>
  <c r="BF156" i="5"/>
  <c r="AZ156" i="3" s="1"/>
  <c r="AH31" i="15"/>
  <c r="K31" i="21" s="1"/>
  <c r="AC158" i="15"/>
  <c r="H158" i="21" s="1"/>
  <c r="AF181" i="5"/>
  <c r="AR181" i="5"/>
  <c r="AS181" i="5" s="1"/>
  <c r="P181" i="4" s="1"/>
  <c r="BF181" i="5"/>
  <c r="Z181" i="4" s="1"/>
  <c r="AR60" i="5"/>
  <c r="AS60" i="5" s="1"/>
  <c r="P60" i="4" s="1"/>
  <c r="AF60" i="5"/>
  <c r="AF282" i="5"/>
  <c r="AL262" i="17"/>
  <c r="O262" i="19" s="1"/>
  <c r="AI71" i="15"/>
  <c r="L71" i="21" s="1"/>
  <c r="AM26" i="15"/>
  <c r="P26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L172" i="15"/>
  <c r="O172" i="21" s="1"/>
  <c r="AH172" i="15"/>
  <c r="K172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Z277" i="17"/>
  <c r="C277" i="19" s="1"/>
  <c r="AK144" i="15"/>
  <c r="N144" i="21" s="1"/>
  <c r="AI144" i="15"/>
  <c r="L144" i="21" s="1"/>
  <c r="AJ144" i="15"/>
  <c r="M144" i="21" s="1"/>
  <c r="I144" i="21"/>
  <c r="AM144" i="15"/>
  <c r="P144" i="21" s="1"/>
  <c r="AL144" i="15"/>
  <c r="O144" i="21" s="1"/>
  <c r="AH144" i="15"/>
  <c r="K144" i="21" s="1"/>
  <c r="AO144" i="15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I200" i="19"/>
  <c r="AM200" i="17"/>
  <c r="P200" i="19" s="1"/>
  <c r="AH162" i="16"/>
  <c r="K162" i="20" s="1"/>
  <c r="AH219" i="16"/>
  <c r="K219" i="20" s="1"/>
  <c r="AH270" i="16"/>
  <c r="K270" i="20" s="1"/>
  <c r="A164" i="5"/>
  <c r="BF164" i="5" s="1"/>
  <c r="AJ261" i="15"/>
  <c r="M261" i="21" s="1"/>
  <c r="AK41" i="16"/>
  <c r="N41" i="20" s="1"/>
  <c r="AL271" i="16"/>
  <c r="O271" i="20" s="1"/>
  <c r="AK17" i="15"/>
  <c r="N17" i="21" s="1"/>
  <c r="AJ153" i="15"/>
  <c r="M153" i="21" s="1"/>
  <c r="AE125" i="15"/>
  <c r="AI243" i="5"/>
  <c r="AH186" i="15"/>
  <c r="K186" i="21" s="1"/>
  <c r="A83" i="5"/>
  <c r="AW91" i="5"/>
  <c r="X91" i="4" s="1"/>
  <c r="AO71" i="15"/>
  <c r="AH121" i="16"/>
  <c r="K121" i="20" s="1"/>
  <c r="A15" i="5"/>
  <c r="AM295" i="15"/>
  <c r="P295" i="21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A223" i="5"/>
  <c r="AO26" i="15"/>
  <c r="AF156" i="5"/>
  <c r="W156" i="4" s="1"/>
  <c r="AC156" i="5"/>
  <c r="AK87" i="15"/>
  <c r="N87" i="21" s="1"/>
  <c r="AM269" i="15"/>
  <c r="P269" i="21" s="1"/>
  <c r="Y158" i="15"/>
  <c r="A158" i="21" s="1"/>
  <c r="AH170" i="16"/>
  <c r="K170" i="20" s="1"/>
  <c r="AC181" i="5"/>
  <c r="AK173" i="16"/>
  <c r="N173" i="20" s="1"/>
  <c r="AL60" i="5"/>
  <c r="BF60" i="5"/>
  <c r="AZ60" i="3" s="1"/>
  <c r="AO41" i="5"/>
  <c r="AP41" i="5" s="1"/>
  <c r="AC41" i="3" s="1"/>
  <c r="AH138" i="17"/>
  <c r="K138" i="19" s="1"/>
  <c r="AI70" i="15"/>
  <c r="L70" i="21" s="1"/>
  <c r="Z48" i="16"/>
  <c r="C48" i="20" s="1"/>
  <c r="AK71" i="15"/>
  <c r="N71" i="21" s="1"/>
  <c r="AJ26" i="15"/>
  <c r="M26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M277" i="17"/>
  <c r="P277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K172" i="15"/>
  <c r="N172" i="21" s="1"/>
  <c r="AJ172" i="15"/>
  <c r="M172" i="21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I273" i="15"/>
  <c r="L273" i="21" s="1"/>
  <c r="I273" i="21"/>
  <c r="AH273" i="15"/>
  <c r="K273" i="21" s="1"/>
  <c r="AO273" i="15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I270" i="15"/>
  <c r="L270" i="21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L193" i="5"/>
  <c r="AM193" i="5" s="1"/>
  <c r="AW193" i="5"/>
  <c r="AX193" i="5" s="1"/>
  <c r="Y193" i="5"/>
  <c r="AO193" i="5"/>
  <c r="AB193" i="3" s="1"/>
  <c r="AI193" i="5"/>
  <c r="X193" i="3" s="1"/>
  <c r="BF193" i="5"/>
  <c r="AZ193" i="3" s="1"/>
  <c r="AR193" i="5"/>
  <c r="AF193" i="5"/>
  <c r="K193" i="5"/>
  <c r="M193" i="3" s="1"/>
  <c r="M264" i="19"/>
  <c r="AH219" i="15"/>
  <c r="K219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C217" i="5"/>
  <c r="K217" i="5"/>
  <c r="AL217" i="5"/>
  <c r="Y217" i="3" s="1"/>
  <c r="AO217" i="5"/>
  <c r="AP217" i="5" s="1"/>
  <c r="N217" i="4" s="1"/>
  <c r="AW217" i="5"/>
  <c r="AX217" i="5" s="1"/>
  <c r="AI217" i="5"/>
  <c r="K217" i="4" s="1"/>
  <c r="AF217" i="5"/>
  <c r="S217" i="3" s="1"/>
  <c r="AJ193" i="15"/>
  <c r="M193" i="21" s="1"/>
  <c r="AM24" i="15"/>
  <c r="P24" i="21" s="1"/>
  <c r="AL24" i="15"/>
  <c r="O24" i="21" s="1"/>
  <c r="AI24" i="15"/>
  <c r="L24" i="21" s="1"/>
  <c r="AH24" i="15"/>
  <c r="K24" i="21" s="1"/>
  <c r="AR217" i="5"/>
  <c r="AE217" i="3" s="1"/>
  <c r="AK24" i="16"/>
  <c r="N24" i="20" s="1"/>
  <c r="AI24" i="16"/>
  <c r="L24" i="20" s="1"/>
  <c r="AM24" i="16"/>
  <c r="P24" i="20" s="1"/>
  <c r="AJ24" i="16"/>
  <c r="M24" i="20" s="1"/>
  <c r="AF177" i="5"/>
  <c r="AG177" i="5" s="1"/>
  <c r="K177" i="5"/>
  <c r="L177" i="5" s="1"/>
  <c r="H177" i="4" s="1"/>
  <c r="AR177" i="5"/>
  <c r="AE177" i="3" s="1"/>
  <c r="Y177" i="5"/>
  <c r="K177" i="3" s="1"/>
  <c r="BF177" i="5"/>
  <c r="Z177" i="4" s="1"/>
  <c r="AC177" i="5"/>
  <c r="AD177" i="5" s="1"/>
  <c r="T177" i="4" s="1"/>
  <c r="AL177" i="5"/>
  <c r="AI177" i="5"/>
  <c r="X177" i="3" s="1"/>
  <c r="J19" i="19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K176" i="5"/>
  <c r="AI176" i="5"/>
  <c r="AJ176" i="5" s="1"/>
  <c r="AW176" i="5"/>
  <c r="AS176" i="3" s="1"/>
  <c r="AR176" i="5"/>
  <c r="AS176" i="5" s="1"/>
  <c r="Y176" i="5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H212" i="15"/>
  <c r="K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W219" i="5" s="1"/>
  <c r="BK219" i="5" s="1"/>
  <c r="AT219" i="3" s="1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AF87" i="17"/>
  <c r="J87" i="19" s="1"/>
  <c r="Y87" i="17"/>
  <c r="A87" i="19" s="1"/>
  <c r="AC87" i="17"/>
  <c r="H87" i="19" s="1"/>
  <c r="AE87" i="17"/>
  <c r="AK87" i="17" s="1"/>
  <c r="N87" i="19" s="1"/>
  <c r="A87" i="5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BF180" i="5"/>
  <c r="Z180" i="4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BF135" i="5"/>
  <c r="Z135" i="4" s="1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AF114" i="17"/>
  <c r="J114" i="19" s="1"/>
  <c r="Y114" i="17"/>
  <c r="A114" i="19" s="1"/>
  <c r="AC114" i="17"/>
  <c r="H114" i="19" s="1"/>
  <c r="AE114" i="17"/>
  <c r="AM114" i="17" s="1"/>
  <c r="P114" i="19" s="1"/>
  <c r="AL199" i="15"/>
  <c r="O199" i="21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I32" i="15"/>
  <c r="L32" i="21" s="1"/>
  <c r="AM32" i="15"/>
  <c r="P32" i="21" s="1"/>
  <c r="AH32" i="15"/>
  <c r="K32" i="21" s="1"/>
  <c r="AJ32" i="15"/>
  <c r="M32" i="21" s="1"/>
  <c r="AL32" i="15"/>
  <c r="O32" i="21" s="1"/>
  <c r="AK32" i="15"/>
  <c r="N32" i="21" s="1"/>
  <c r="AO32" i="15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H20" i="15"/>
  <c r="K20" i="21" s="1"/>
  <c r="AI20" i="15"/>
  <c r="L20" i="21" s="1"/>
  <c r="AJ20" i="15"/>
  <c r="M20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H126" i="15"/>
  <c r="K126" i="21" s="1"/>
  <c r="AK126" i="15"/>
  <c r="N126" i="21" s="1"/>
  <c r="AM126" i="15"/>
  <c r="P126" i="21" s="1"/>
  <c r="AI126" i="15"/>
  <c r="L126" i="21" s="1"/>
  <c r="BF217" i="5"/>
  <c r="AZ217" i="3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K254" i="5"/>
  <c r="I254" i="4" s="1"/>
  <c r="AC254" i="5"/>
  <c r="U254" i="4" s="1"/>
  <c r="AL254" i="5"/>
  <c r="AM254" i="5" s="1"/>
  <c r="L254" i="4" s="1"/>
  <c r="AW254" i="5"/>
  <c r="BK254" i="5" s="1"/>
  <c r="AO254" i="5"/>
  <c r="O254" i="4" s="1"/>
  <c r="AR254" i="5"/>
  <c r="Q254" i="4" s="1"/>
  <c r="Y254" i="5"/>
  <c r="BF254" i="5"/>
  <c r="Z254" i="4" s="1"/>
  <c r="AI201" i="15"/>
  <c r="L201" i="21" s="1"/>
  <c r="AF125" i="15"/>
  <c r="J125" i="21" s="1"/>
  <c r="AC125" i="15"/>
  <c r="H125" i="21" s="1"/>
  <c r="AK186" i="15"/>
  <c r="N186" i="21" s="1"/>
  <c r="AH39" i="15"/>
  <c r="K39" i="21" s="1"/>
  <c r="AJ39" i="15"/>
  <c r="M39" i="21" s="1"/>
  <c r="AL43" i="15"/>
  <c r="O43" i="21" s="1"/>
  <c r="AI11" i="15"/>
  <c r="L11" i="21" s="1"/>
  <c r="AL11" i="15"/>
  <c r="O11" i="21" s="1"/>
  <c r="AI7" i="15"/>
  <c r="L7" i="21" s="1"/>
  <c r="AH7" i="15"/>
  <c r="K7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AC159" i="15"/>
  <c r="H159" i="21" s="1"/>
  <c r="AE159" i="15"/>
  <c r="AM159" i="15" s="1"/>
  <c r="P159" i="21" s="1"/>
  <c r="AF159" i="15"/>
  <c r="J159" i="21" s="1"/>
  <c r="Y159" i="15"/>
  <c r="A110" i="21"/>
  <c r="AE14" i="15"/>
  <c r="AF14" i="15"/>
  <c r="J14" i="21" s="1"/>
  <c r="AC14" i="15"/>
  <c r="H14" i="21" s="1"/>
  <c r="Y14" i="15"/>
  <c r="A14" i="21" s="1"/>
  <c r="AF264" i="5"/>
  <c r="AC264" i="5"/>
  <c r="U264" i="4" s="1"/>
  <c r="AL264" i="5"/>
  <c r="AM264" i="5" s="1"/>
  <c r="K264" i="5"/>
  <c r="AO264" i="5"/>
  <c r="O264" i="4" s="1"/>
  <c r="AW264" i="5"/>
  <c r="AZ264" i="5" s="1"/>
  <c r="Y264" i="5"/>
  <c r="AI264" i="5"/>
  <c r="AR264" i="5"/>
  <c r="Q264" i="4" s="1"/>
  <c r="BF264" i="5"/>
  <c r="Z264" i="4" s="1"/>
  <c r="K135" i="5"/>
  <c r="AR135" i="5"/>
  <c r="AC135" i="5"/>
  <c r="AD135" i="5" s="1"/>
  <c r="T135" i="4" s="1"/>
  <c r="AF255" i="5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AC236" i="15"/>
  <c r="H236" i="21" s="1"/>
  <c r="Y236" i="15"/>
  <c r="AF236" i="15"/>
  <c r="J236" i="21" s="1"/>
  <c r="AE236" i="15"/>
  <c r="A236" i="5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K30" i="5"/>
  <c r="BA30" i="5" s="1"/>
  <c r="BF30" i="5"/>
  <c r="Z30" i="4" s="1"/>
  <c r="AF30" i="5"/>
  <c r="AG30" i="5" s="1"/>
  <c r="T30" i="3" s="1"/>
  <c r="AL30" i="5"/>
  <c r="Y30" i="3" s="1"/>
  <c r="Y30" i="5"/>
  <c r="K30" i="3" s="1"/>
  <c r="AI30" i="5"/>
  <c r="X30" i="3" s="1"/>
  <c r="AW30" i="5"/>
  <c r="BK30" i="5" s="1"/>
  <c r="AT30" i="3" s="1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Y98" i="17"/>
  <c r="A98" i="19" s="1"/>
  <c r="AC98" i="17"/>
  <c r="H98" i="19" s="1"/>
  <c r="A98" i="5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AI108" i="17"/>
  <c r="L108" i="19" s="1"/>
  <c r="AF151" i="15"/>
  <c r="J151" i="21" s="1"/>
  <c r="Y151" i="15"/>
  <c r="A151" i="21" s="1"/>
  <c r="AC151" i="15"/>
  <c r="H151" i="21" s="1"/>
  <c r="AE151" i="15"/>
  <c r="A139" i="5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AC51" i="17"/>
  <c r="H51" i="19" s="1"/>
  <c r="AF51" i="17"/>
  <c r="J51" i="19" s="1"/>
  <c r="AE51" i="17"/>
  <c r="Y51" i="17"/>
  <c r="A51" i="19" s="1"/>
  <c r="A51" i="5"/>
  <c r="AC274" i="17"/>
  <c r="H274" i="19" s="1"/>
  <c r="Y274" i="17"/>
  <c r="A274" i="19" s="1"/>
  <c r="AF274" i="17"/>
  <c r="J274" i="19" s="1"/>
  <c r="A274" i="5"/>
  <c r="AE274" i="17"/>
  <c r="AL274" i="17" s="1"/>
  <c r="O274" i="19" s="1"/>
  <c r="A228" i="5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AR78" i="5" s="1"/>
  <c r="AS78" i="5" s="1"/>
  <c r="Y33" i="17"/>
  <c r="AF33" i="17"/>
  <c r="J33" i="19" s="1"/>
  <c r="AE33" i="17"/>
  <c r="AH33" i="17" s="1"/>
  <c r="K33" i="19" s="1"/>
  <c r="AC33" i="17"/>
  <c r="H33" i="19" s="1"/>
  <c r="A33" i="5"/>
  <c r="AF17" i="17"/>
  <c r="AC17" i="17"/>
  <c r="H17" i="19" s="1"/>
  <c r="AE17" i="17"/>
  <c r="AJ17" i="17" s="1"/>
  <c r="M17" i="19" s="1"/>
  <c r="Y17" i="17"/>
  <c r="A17" i="19" s="1"/>
  <c r="AH139" i="17"/>
  <c r="K139" i="19" s="1"/>
  <c r="AI139" i="17"/>
  <c r="L139" i="19" s="1"/>
  <c r="AK139" i="17"/>
  <c r="N139" i="19" s="1"/>
  <c r="AM139" i="17"/>
  <c r="P139" i="19" s="1"/>
  <c r="AJ139" i="17"/>
  <c r="AL139" i="17"/>
  <c r="I139" i="19"/>
  <c r="AO139" i="17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AE232" i="17"/>
  <c r="AL232" i="17" s="1"/>
  <c r="O232" i="19" s="1"/>
  <c r="AC82" i="17"/>
  <c r="H82" i="19" s="1"/>
  <c r="A82" i="5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AC118" i="17"/>
  <c r="H118" i="19" s="1"/>
  <c r="Y118" i="17"/>
  <c r="A153" i="5"/>
  <c r="AC153" i="17"/>
  <c r="H153" i="19" s="1"/>
  <c r="AE153" i="17"/>
  <c r="AI153" i="17" s="1"/>
  <c r="L153" i="19" s="1"/>
  <c r="Y153" i="17"/>
  <c r="AF153" i="17"/>
  <c r="J153" i="19" s="1"/>
  <c r="AM19" i="17"/>
  <c r="P19" i="19" s="1"/>
  <c r="AH19" i="17"/>
  <c r="K19" i="19" s="1"/>
  <c r="AO19" i="17"/>
  <c r="AK19" i="17"/>
  <c r="N19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K258" i="17"/>
  <c r="N258" i="19" s="1"/>
  <c r="A258" i="5"/>
  <c r="J25" i="19"/>
  <c r="A93" i="19"/>
  <c r="J284" i="19"/>
  <c r="J234" i="19"/>
  <c r="M242" i="19"/>
  <c r="AC296" i="17"/>
  <c r="H296" i="19" s="1"/>
  <c r="AF296" i="17"/>
  <c r="Y296" i="17"/>
  <c r="A296" i="19" s="1"/>
  <c r="AE296" i="17"/>
  <c r="AL296" i="17" s="1"/>
  <c r="O296" i="19" s="1"/>
  <c r="A296" i="5"/>
  <c r="AC250" i="15"/>
  <c r="H250" i="21" s="1"/>
  <c r="Y250" i="15"/>
  <c r="A250" i="21" s="1"/>
  <c r="AF250" i="15"/>
  <c r="J250" i="21" s="1"/>
  <c r="AE250" i="15"/>
  <c r="AO180" i="5"/>
  <c r="AD180" i="3" s="1"/>
  <c r="AF180" i="5"/>
  <c r="AG180" i="5" s="1"/>
  <c r="T180" i="3" s="1"/>
  <c r="K180" i="5"/>
  <c r="O180" i="3" s="1"/>
  <c r="A194" i="5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AC99" i="17"/>
  <c r="H99" i="19" s="1"/>
  <c r="AF99" i="17"/>
  <c r="J99" i="19" s="1"/>
  <c r="Y99" i="17"/>
  <c r="A99" i="19" s="1"/>
  <c r="AE99" i="17"/>
  <c r="AK99" i="17" s="1"/>
  <c r="N99" i="19" s="1"/>
  <c r="A99" i="5"/>
  <c r="A239" i="5"/>
  <c r="AM178" i="15"/>
  <c r="P178" i="21" s="1"/>
  <c r="AM181" i="15"/>
  <c r="P181" i="21" s="1"/>
  <c r="AJ181" i="15"/>
  <c r="M181" i="21" s="1"/>
  <c r="AK11" i="15"/>
  <c r="N11" i="21" s="1"/>
  <c r="AM190" i="15"/>
  <c r="P190" i="21" s="1"/>
  <c r="AM5" i="15"/>
  <c r="P5" i="21" s="1"/>
  <c r="AL5" i="15"/>
  <c r="O5" i="21" s="1"/>
  <c r="AI5" i="15"/>
  <c r="L5" i="21" s="1"/>
  <c r="AJ269" i="15"/>
  <c r="M269" i="21" s="1"/>
  <c r="AI269" i="15"/>
  <c r="L269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269" i="15"/>
  <c r="O269" i="21" s="1"/>
  <c r="AK269" i="15"/>
  <c r="N269" i="21" s="1"/>
  <c r="AL94" i="15"/>
  <c r="O94" i="21" s="1"/>
  <c r="AH94" i="15"/>
  <c r="K94" i="21" s="1"/>
  <c r="AJ94" i="15"/>
  <c r="M94" i="21" s="1"/>
  <c r="A257" i="21"/>
  <c r="Z257" i="15"/>
  <c r="C257" i="21" s="1"/>
  <c r="AE142" i="15"/>
  <c r="Y142" i="15"/>
  <c r="AF142" i="15"/>
  <c r="J142" i="21" s="1"/>
  <c r="AC142" i="15"/>
  <c r="H142" i="21" s="1"/>
  <c r="A142" i="5"/>
  <c r="Y175" i="17"/>
  <c r="A175" i="19" s="1"/>
  <c r="AE175" i="17"/>
  <c r="AF175" i="17"/>
  <c r="J175" i="19" s="1"/>
  <c r="A175" i="5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J70" i="19"/>
  <c r="AF191" i="15"/>
  <c r="J191" i="21" s="1"/>
  <c r="AE191" i="15"/>
  <c r="Y191" i="15"/>
  <c r="AC191" i="15"/>
  <c r="H191" i="21" s="1"/>
  <c r="A147" i="5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25" i="19"/>
  <c r="AK264" i="17"/>
  <c r="I264" i="19"/>
  <c r="AO264" i="17"/>
  <c r="AM264" i="17"/>
  <c r="P264" i="19" s="1"/>
  <c r="AI264" i="17"/>
  <c r="L264" i="19" s="1"/>
  <c r="AH264" i="17"/>
  <c r="K264" i="19" s="1"/>
  <c r="AL264" i="17"/>
  <c r="O264" i="19" s="1"/>
  <c r="AC151" i="17"/>
  <c r="H151" i="19" s="1"/>
  <c r="A151" i="5"/>
  <c r="AF151" i="17"/>
  <c r="J151" i="19" s="1"/>
  <c r="AE151" i="17"/>
  <c r="AJ151" i="17" s="1"/>
  <c r="M151" i="19" s="1"/>
  <c r="Y151" i="17"/>
  <c r="A151" i="19" s="1"/>
  <c r="AR282" i="5"/>
  <c r="BF282" i="5"/>
  <c r="Z282" i="4" s="1"/>
  <c r="Y282" i="5"/>
  <c r="Z282" i="5" s="1"/>
  <c r="AA282" i="5" s="1"/>
  <c r="F282" i="4" s="1"/>
  <c r="K282" i="5"/>
  <c r="I282" i="4" s="1"/>
  <c r="AI282" i="5"/>
  <c r="AL282" i="5"/>
  <c r="AM282" i="5" s="1"/>
  <c r="L282" i="4" s="1"/>
  <c r="AW282" i="5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AF27" i="17"/>
  <c r="AC27" i="17"/>
  <c r="H27" i="19" s="1"/>
  <c r="AF240" i="17"/>
  <c r="AE240" i="17"/>
  <c r="Y240" i="17"/>
  <c r="AC240" i="17"/>
  <c r="H240" i="19" s="1"/>
  <c r="A240" i="5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AL110" i="15"/>
  <c r="O110" i="21" s="1"/>
  <c r="AK110" i="15"/>
  <c r="N110" i="21" s="1"/>
  <c r="AO110" i="15"/>
  <c r="I110" i="2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AE182" i="17"/>
  <c r="AC132" i="17"/>
  <c r="H132" i="19" s="1"/>
  <c r="Y132" i="17"/>
  <c r="AF132" i="17"/>
  <c r="AE132" i="17"/>
  <c r="A132" i="5"/>
  <c r="AC300" i="17"/>
  <c r="H300" i="19" s="1"/>
  <c r="AF300" i="17"/>
  <c r="Y300" i="17"/>
  <c r="A300" i="5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AE55" i="17"/>
  <c r="AC202" i="17"/>
  <c r="H202" i="19" s="1"/>
  <c r="A202" i="5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AC119" i="17"/>
  <c r="H119" i="19" s="1"/>
  <c r="Y119" i="17"/>
  <c r="Y198" i="17"/>
  <c r="AE198" i="17"/>
  <c r="AC198" i="17"/>
  <c r="H198" i="19" s="1"/>
  <c r="AF198" i="17"/>
  <c r="A198" i="5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AE92" i="17"/>
  <c r="AL92" i="17" s="1"/>
  <c r="O92" i="19" s="1"/>
  <c r="Y92" i="17"/>
  <c r="AC92" i="17"/>
  <c r="H92" i="19" s="1"/>
  <c r="A92" i="5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AM84" i="17"/>
  <c r="P84" i="19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AL25" i="17"/>
  <c r="O25" i="19" s="1"/>
  <c r="AE46" i="17"/>
  <c r="AH46" i="17" s="1"/>
  <c r="K46" i="19" s="1"/>
  <c r="A46" i="5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Y28" i="17"/>
  <c r="AF209" i="17"/>
  <c r="Y209" i="17"/>
  <c r="AC209" i="17"/>
  <c r="H209" i="19" s="1"/>
  <c r="AE209" i="17"/>
  <c r="AM209" i="17" s="1"/>
  <c r="P209" i="19" s="1"/>
  <c r="A209" i="5"/>
  <c r="A107" i="5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AC272" i="17"/>
  <c r="H272" i="19" s="1"/>
  <c r="AH234" i="17"/>
  <c r="K234" i="19" s="1"/>
  <c r="AC190" i="17"/>
  <c r="H190" i="19" s="1"/>
  <c r="A190" i="5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Y242" i="5"/>
  <c r="AF242" i="5"/>
  <c r="AR242" i="5"/>
  <c r="AC242" i="5"/>
  <c r="AD242" i="5" s="1"/>
  <c r="K242" i="5"/>
  <c r="AO242" i="5"/>
  <c r="AL242" i="5"/>
  <c r="AM242" i="5" s="1"/>
  <c r="BF242" i="5"/>
  <c r="AI242" i="5"/>
  <c r="AW242" i="5"/>
  <c r="AS242" i="3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AF16" i="17"/>
  <c r="AE16" i="17"/>
  <c r="AC81" i="17"/>
  <c r="H81" i="19" s="1"/>
  <c r="AF81" i="17"/>
  <c r="Y81" i="17"/>
  <c r="A81" i="5"/>
  <c r="AE81" i="17"/>
  <c r="AJ81" i="17" s="1"/>
  <c r="M81" i="19" s="1"/>
  <c r="Y291" i="17"/>
  <c r="AF291" i="17"/>
  <c r="J291" i="19" s="1"/>
  <c r="AE291" i="17"/>
  <c r="AC291" i="17"/>
  <c r="H291" i="19" s="1"/>
  <c r="A230" i="5"/>
  <c r="AC230" i="17"/>
  <c r="H230" i="19" s="1"/>
  <c r="Y230" i="17"/>
  <c r="AF230" i="17"/>
  <c r="J230" i="19" s="1"/>
  <c r="AE230" i="17"/>
  <c r="A161" i="5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I43" i="19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AF123" i="15"/>
  <c r="J123" i="21" s="1"/>
  <c r="AC251" i="17"/>
  <c r="H251" i="19" s="1"/>
  <c r="AE251" i="17"/>
  <c r="AF251" i="17"/>
  <c r="J251" i="19" s="1"/>
  <c r="Y251" i="17"/>
  <c r="A251" i="5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AC259" i="17"/>
  <c r="H259" i="19" s="1"/>
  <c r="Y259" i="17"/>
  <c r="A259" i="19" s="1"/>
  <c r="AF259" i="17"/>
  <c r="AE259" i="17"/>
  <c r="AL259" i="17" s="1"/>
  <c r="O259" i="19" s="1"/>
  <c r="A259" i="5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AC133" i="17"/>
  <c r="H133" i="19" s="1"/>
  <c r="Y133" i="17"/>
  <c r="AF133" i="17"/>
  <c r="AE133" i="17"/>
  <c r="AL133" i="17" s="1"/>
  <c r="O133" i="19" s="1"/>
  <c r="A133" i="5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AE65" i="17"/>
  <c r="AF65" i="17"/>
  <c r="J65" i="19" s="1"/>
  <c r="A65" i="5"/>
  <c r="Y65" i="17"/>
  <c r="AC65" i="17"/>
  <c r="H65" i="19" s="1"/>
  <c r="AI110" i="15"/>
  <c r="L110" i="21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AF275" i="15"/>
  <c r="J275" i="21" s="1"/>
  <c r="AE275" i="15"/>
  <c r="AK275" i="15" s="1"/>
  <c r="N275" i="21" s="1"/>
  <c r="Y275" i="15"/>
  <c r="AC275" i="15"/>
  <c r="H275" i="21" s="1"/>
  <c r="AI294" i="15"/>
  <c r="L294" i="21" s="1"/>
  <c r="AM294" i="15"/>
  <c r="P294" i="21" s="1"/>
  <c r="Y206" i="17"/>
  <c r="A206" i="5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AC168" i="17"/>
  <c r="H168" i="19" s="1"/>
  <c r="AF168" i="17"/>
  <c r="Y168" i="17"/>
  <c r="AE168" i="17"/>
  <c r="AJ168" i="17" s="1"/>
  <c r="A168" i="5"/>
  <c r="AF154" i="17"/>
  <c r="J154" i="19" s="1"/>
  <c r="AC154" i="17"/>
  <c r="H154" i="19" s="1"/>
  <c r="Y154" i="17"/>
  <c r="A154" i="5"/>
  <c r="AE154" i="17"/>
  <c r="AF297" i="17"/>
  <c r="J297" i="19" s="1"/>
  <c r="A297" i="5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AM15" i="17"/>
  <c r="Y73" i="15"/>
  <c r="AC73" i="15"/>
  <c r="H73" i="21" s="1"/>
  <c r="AF73" i="15"/>
  <c r="J73" i="21" s="1"/>
  <c r="AE73" i="15"/>
  <c r="A252" i="5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A280" i="5"/>
  <c r="AC280" i="17"/>
  <c r="H280" i="19" s="1"/>
  <c r="AF280" i="17"/>
  <c r="Y280" i="17"/>
  <c r="AE280" i="17"/>
  <c r="Y53" i="17"/>
  <c r="AC53" i="17"/>
  <c r="H53" i="19" s="1"/>
  <c r="AF53" i="17"/>
  <c r="A53" i="5"/>
  <c r="AE53" i="17"/>
  <c r="AH53" i="17" s="1"/>
  <c r="K53" i="19" s="1"/>
  <c r="AF66" i="15"/>
  <c r="J66" i="21" s="1"/>
  <c r="AE66" i="15"/>
  <c r="Y66" i="15"/>
  <c r="AC66" i="15"/>
  <c r="H66" i="21" s="1"/>
  <c r="A214" i="5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AF150" i="17"/>
  <c r="J150" i="19" s="1"/>
  <c r="Y150" i="17"/>
  <c r="AE109" i="17"/>
  <c r="Y109" i="17"/>
  <c r="AF109" i="17"/>
  <c r="J109" i="19" s="1"/>
  <c r="AC109" i="17"/>
  <c r="H109" i="19" s="1"/>
  <c r="A109" i="5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A288" i="5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AC104" i="17"/>
  <c r="H104" i="19" s="1"/>
  <c r="A106" i="5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AE225" i="17"/>
  <c r="AM225" i="17" s="1"/>
  <c r="P225" i="19" s="1"/>
  <c r="AC225" i="17"/>
  <c r="H225" i="19" s="1"/>
  <c r="Y143" i="17"/>
  <c r="AF143" i="17"/>
  <c r="J143" i="19" s="1"/>
  <c r="A143" i="5"/>
  <c r="AC143" i="17"/>
  <c r="H143" i="19" s="1"/>
  <c r="AE143" i="17"/>
  <c r="AM143" i="17" s="1"/>
  <c r="P143" i="19" s="1"/>
  <c r="AF157" i="17"/>
  <c r="A157" i="5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Y183" i="17"/>
  <c r="Y67" i="17"/>
  <c r="A67" i="5"/>
  <c r="AE67" i="17"/>
  <c r="AK67" i="17" s="1"/>
  <c r="N67" i="19" s="1"/>
  <c r="AC67" i="17"/>
  <c r="H67" i="19" s="1"/>
  <c r="AF67" i="17"/>
  <c r="AF96" i="17"/>
  <c r="J96" i="19" s="1"/>
  <c r="A96" i="5"/>
  <c r="AE96" i="17"/>
  <c r="AC96" i="17"/>
  <c r="H96" i="19" s="1"/>
  <c r="Y96" i="17"/>
  <c r="A295" i="5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L234" i="17"/>
  <c r="O234" i="19" s="1"/>
  <c r="AK234" i="17"/>
  <c r="AO234" i="17"/>
  <c r="I234" i="19"/>
  <c r="AJ234" i="17"/>
  <c r="M234" i="19" s="1"/>
  <c r="AC224" i="15"/>
  <c r="H224" i="21" s="1"/>
  <c r="Y224" i="15"/>
  <c r="AF224" i="15"/>
  <c r="J224" i="21" s="1"/>
  <c r="AE224" i="15"/>
  <c r="AI266" i="17"/>
  <c r="L266" i="19" s="1"/>
  <c r="AH266" i="17"/>
  <c r="K266" i="19" s="1"/>
  <c r="AO266" i="17"/>
  <c r="I266" i="19"/>
  <c r="AF281" i="17"/>
  <c r="AC281" i="17"/>
  <c r="H281" i="19" s="1"/>
  <c r="AE281" i="17"/>
  <c r="AM281" i="17" s="1"/>
  <c r="P281" i="19" s="1"/>
  <c r="Y281" i="17"/>
  <c r="A281" i="19" s="1"/>
  <c r="A281" i="5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AC86" i="17"/>
  <c r="H86" i="19" s="1"/>
  <c r="AF86" i="17"/>
  <c r="J86" i="19" s="1"/>
  <c r="AE86" i="17"/>
  <c r="Y86" i="17"/>
  <c r="A86" i="5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L43" i="17"/>
  <c r="O43" i="19" s="1"/>
  <c r="AE244" i="17"/>
  <c r="AM244" i="17" s="1"/>
  <c r="P244" i="19" s="1"/>
  <c r="AC244" i="17"/>
  <c r="H244" i="19" s="1"/>
  <c r="AF244" i="17"/>
  <c r="Y244" i="17"/>
  <c r="A244" i="5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A178" i="5"/>
  <c r="Y130" i="17"/>
  <c r="AF130" i="17"/>
  <c r="J130" i="19" s="1"/>
  <c r="AC130" i="17"/>
  <c r="H130" i="19" s="1"/>
  <c r="AE130" i="17"/>
  <c r="A130" i="5"/>
  <c r="AE208" i="17"/>
  <c r="A208" i="5"/>
  <c r="AF208" i="17"/>
  <c r="Y208" i="17"/>
  <c r="AC208" i="17"/>
  <c r="H208" i="19" s="1"/>
  <c r="Y127" i="17"/>
  <c r="A127" i="5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AH224" i="17"/>
  <c r="K224" i="19" s="1"/>
  <c r="AC144" i="17"/>
  <c r="H144" i="19" s="1"/>
  <c r="AF144" i="17"/>
  <c r="J144" i="19" s="1"/>
  <c r="AE144" i="17"/>
  <c r="AM144" i="17" s="1"/>
  <c r="P144" i="19" s="1"/>
  <c r="A144" i="5"/>
  <c r="Y144" i="17"/>
  <c r="AE174" i="15"/>
  <c r="AH174" i="15" s="1"/>
  <c r="K174" i="21" s="1"/>
  <c r="Y174" i="15"/>
  <c r="AF174" i="15"/>
  <c r="J174" i="21" s="1"/>
  <c r="AC174" i="15"/>
  <c r="H174" i="21" s="1"/>
  <c r="A42" i="5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AK134" i="17"/>
  <c r="N134" i="19" s="1"/>
  <c r="Y260" i="17"/>
  <c r="AC260" i="17"/>
  <c r="H260" i="19" s="1"/>
  <c r="A260" i="5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Y248" i="17"/>
  <c r="AE234" i="15"/>
  <c r="A234" i="5"/>
  <c r="AF234" i="15"/>
  <c r="J234" i="21" s="1"/>
  <c r="Y234" i="15"/>
  <c r="AC234" i="15"/>
  <c r="H234" i="21" s="1"/>
  <c r="AE283" i="15"/>
  <c r="Y283" i="15"/>
  <c r="A283" i="5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AC204" i="17"/>
  <c r="H204" i="19" s="1"/>
  <c r="AE204" i="17"/>
  <c r="AK204" i="17" s="1"/>
  <c r="N204" i="19" s="1"/>
  <c r="Y204" i="17"/>
  <c r="A204" i="5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AC220" i="17"/>
  <c r="H220" i="19" s="1"/>
  <c r="Y220" i="17"/>
  <c r="AF220" i="17"/>
  <c r="J220" i="19" s="1"/>
  <c r="A40" i="5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AF273" i="17"/>
  <c r="J273" i="19" s="1"/>
  <c r="AE273" i="17"/>
  <c r="Y273" i="17"/>
  <c r="A273" i="5"/>
  <c r="AC273" i="17"/>
  <c r="H273" i="19" s="1"/>
  <c r="AF10" i="17"/>
  <c r="AC10" i="17"/>
  <c r="H10" i="19" s="1"/>
  <c r="Y10" i="17"/>
  <c r="AE10" i="17"/>
  <c r="AF129" i="17"/>
  <c r="J129" i="19" s="1"/>
  <c r="A129" i="5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AC179" i="17"/>
  <c r="H179" i="19" s="1"/>
  <c r="Y179" i="17"/>
  <c r="AE179" i="17"/>
  <c r="AL179" i="17" s="1"/>
  <c r="O179" i="19" s="1"/>
  <c r="AF179" i="17"/>
  <c r="AH52" i="17"/>
  <c r="K52" i="19" s="1"/>
  <c r="AH56" i="17"/>
  <c r="K56" i="19" s="1"/>
  <c r="AM56" i="17"/>
  <c r="P56" i="19" s="1"/>
  <c r="AJ56" i="17"/>
  <c r="AI56" i="17"/>
  <c r="L56" i="19" s="1"/>
  <c r="I56" i="19"/>
  <c r="AO56" i="17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AJ277" i="17"/>
  <c r="M277" i="19" s="1"/>
  <c r="AO277" i="17"/>
  <c r="AK277" i="17"/>
  <c r="I277" i="19"/>
  <c r="AI277" i="17"/>
  <c r="L277" i="19" s="1"/>
  <c r="AE247" i="17"/>
  <c r="AK247" i="17" s="1"/>
  <c r="N247" i="19" s="1"/>
  <c r="AC247" i="17"/>
  <c r="H247" i="19" s="1"/>
  <c r="AF247" i="17"/>
  <c r="A247" i="5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Y152" i="17"/>
  <c r="AF152" i="17"/>
  <c r="AE152" i="17"/>
  <c r="AI152" i="17" s="1"/>
  <c r="L152" i="19" s="1"/>
  <c r="AM284" i="17"/>
  <c r="AO284" i="17"/>
  <c r="I284" i="19"/>
  <c r="A284" i="5"/>
  <c r="AH269" i="17"/>
  <c r="K269" i="19" s="1"/>
  <c r="AI234" i="17"/>
  <c r="L234" i="19" s="1"/>
  <c r="AK266" i="17"/>
  <c r="A266" i="19"/>
  <c r="Z266" i="17"/>
  <c r="C266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AM83" i="17"/>
  <c r="P83" i="19" s="1"/>
  <c r="Y253" i="17"/>
  <c r="A253" i="19" s="1"/>
  <c r="AC253" i="17"/>
  <c r="H253" i="19" s="1"/>
  <c r="AE253" i="17"/>
  <c r="AF253" i="17"/>
  <c r="A253" i="5"/>
  <c r="Y268" i="17"/>
  <c r="A268" i="5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AF122" i="15"/>
  <c r="J122" i="21" s="1"/>
  <c r="AE122" i="15"/>
  <c r="AI122" i="15" s="1"/>
  <c r="L122" i="21" s="1"/>
  <c r="Y122" i="15"/>
  <c r="AC122" i="15"/>
  <c r="H122" i="21" s="1"/>
  <c r="A122" i="5"/>
  <c r="AH256" i="15"/>
  <c r="K256" i="21" s="1"/>
  <c r="Y169" i="17"/>
  <c r="A169" i="5"/>
  <c r="AC169" i="17"/>
  <c r="H169" i="19" s="1"/>
  <c r="AF169" i="17"/>
  <c r="AE169" i="17"/>
  <c r="AL169" i="17" s="1"/>
  <c r="O169" i="19" s="1"/>
  <c r="A245" i="5"/>
  <c r="I172" i="21"/>
  <c r="AO172" i="15"/>
  <c r="A160" i="5"/>
  <c r="AC57" i="17"/>
  <c r="H57" i="19" s="1"/>
  <c r="A57" i="5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AE73" i="17"/>
  <c r="Y73" i="17"/>
  <c r="AC73" i="17"/>
  <c r="H73" i="19" s="1"/>
  <c r="AF73" i="17"/>
  <c r="AK73" i="17"/>
  <c r="N73" i="19" s="1"/>
  <c r="A73" i="5"/>
  <c r="AC52" i="15"/>
  <c r="H52" i="21" s="1"/>
  <c r="AF52" i="15"/>
  <c r="J52" i="21" s="1"/>
  <c r="K243" i="5"/>
  <c r="O243" i="3" s="1"/>
  <c r="BF243" i="5"/>
  <c r="AF243" i="5"/>
  <c r="Y39" i="5"/>
  <c r="K39" i="3" s="1"/>
  <c r="AC39" i="5"/>
  <c r="AD39" i="5" s="1"/>
  <c r="T39" i="4" s="1"/>
  <c r="AC203" i="5"/>
  <c r="U203" i="4" s="1"/>
  <c r="I70" i="21"/>
  <c r="AR287" i="5"/>
  <c r="AE52" i="15"/>
  <c r="AR243" i="5"/>
  <c r="Y243" i="5"/>
  <c r="Z243" i="5" s="1"/>
  <c r="K39" i="5"/>
  <c r="BA39" i="5" s="1"/>
  <c r="AW39" i="5"/>
  <c r="AX39" i="5" s="1"/>
  <c r="A52" i="5"/>
  <c r="AE203" i="15"/>
  <c r="AM203" i="15" s="1"/>
  <c r="P203" i="21" s="1"/>
  <c r="AL243" i="5"/>
  <c r="AM243" i="5" s="1"/>
  <c r="AW243" i="5"/>
  <c r="BL243" i="5" s="1"/>
  <c r="H243" i="1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270" i="15"/>
  <c r="C270" i="21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L30" i="15"/>
  <c r="O30" i="21" s="1"/>
  <c r="AK160" i="15"/>
  <c r="N160" i="21" s="1"/>
  <c r="AM213" i="15"/>
  <c r="P213" i="21" s="1"/>
  <c r="AK213" i="15"/>
  <c r="N213" i="21" s="1"/>
  <c r="AZ43" i="5"/>
  <c r="AP43" i="3" s="1"/>
  <c r="AS43" i="3"/>
  <c r="AM249" i="16"/>
  <c r="P249" i="20" s="1"/>
  <c r="Z72" i="16"/>
  <c r="C72" i="20" s="1"/>
  <c r="Z282" i="15"/>
  <c r="C282" i="21" s="1"/>
  <c r="AL221" i="5"/>
  <c r="K221" i="5"/>
  <c r="I221" i="4" s="1"/>
  <c r="AH97" i="15"/>
  <c r="K97" i="21" s="1"/>
  <c r="AH269" i="16"/>
  <c r="K269" i="20" s="1"/>
  <c r="AR203" i="5"/>
  <c r="AE203" i="3" s="1"/>
  <c r="AH172" i="16"/>
  <c r="K172" i="20" s="1"/>
  <c r="AK172" i="16"/>
  <c r="N172" i="20" s="1"/>
  <c r="Z285" i="16"/>
  <c r="C285" i="20" s="1"/>
  <c r="AM41" i="15"/>
  <c r="P41" i="21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F41" i="5"/>
  <c r="AL41" i="5"/>
  <c r="AA41" i="3" s="1"/>
  <c r="AR41" i="5"/>
  <c r="AS41" i="5" s="1"/>
  <c r="P41" i="4" s="1"/>
  <c r="AH217" i="15"/>
  <c r="K217" i="21" s="1"/>
  <c r="BL205" i="5"/>
  <c r="AX205" i="3" s="1"/>
  <c r="AS205" i="3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K6" i="5"/>
  <c r="L6" i="5" s="1"/>
  <c r="Z164" i="16"/>
  <c r="C164" i="20" s="1"/>
  <c r="AI67" i="16"/>
  <c r="L67" i="20" s="1"/>
  <c r="AL41" i="16"/>
  <c r="O41" i="20" s="1"/>
  <c r="AI105" i="15"/>
  <c r="L105" i="21" s="1"/>
  <c r="AH266" i="15"/>
  <c r="K266" i="21" s="1"/>
  <c r="AM113" i="16"/>
  <c r="P113" i="20" s="1"/>
  <c r="AH113" i="16"/>
  <c r="K113" i="20" s="1"/>
  <c r="AJ134" i="16"/>
  <c r="M134" i="20" s="1"/>
  <c r="AI134" i="16"/>
  <c r="L134" i="20" s="1"/>
  <c r="AH270" i="15"/>
  <c r="K270" i="21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AZ205" i="5"/>
  <c r="AP205" i="3" s="1"/>
  <c r="BK205" i="5"/>
  <c r="AT205" i="3" s="1"/>
  <c r="Z258" i="15"/>
  <c r="C258" i="21" s="1"/>
  <c r="AI258" i="15"/>
  <c r="L258" i="21" s="1"/>
  <c r="AM17" i="15"/>
  <c r="P17" i="21" s="1"/>
  <c r="AH153" i="15"/>
  <c r="K153" i="21" s="1"/>
  <c r="AK153" i="15"/>
  <c r="N153" i="21" s="1"/>
  <c r="AL153" i="15"/>
  <c r="O153" i="21" s="1"/>
  <c r="AI80" i="16"/>
  <c r="L80" i="20" s="1"/>
  <c r="AM50" i="16"/>
  <c r="P50" i="20" s="1"/>
  <c r="AM266" i="15"/>
  <c r="P266" i="21" s="1"/>
  <c r="Z25" i="16"/>
  <c r="C25" i="20" s="1"/>
  <c r="AI186" i="15"/>
  <c r="L186" i="21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K7" i="15"/>
  <c r="N7" i="21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H148" i="15"/>
  <c r="K148" i="21" s="1"/>
  <c r="AJ41" i="15"/>
  <c r="M41" i="21" s="1"/>
  <c r="A195" i="5"/>
  <c r="AC195" i="5" s="1"/>
  <c r="AD195" i="5" s="1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Y41" i="5"/>
  <c r="G41" i="4" s="1"/>
  <c r="BF41" i="5"/>
  <c r="AZ41" i="3" s="1"/>
  <c r="AC41" i="5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A135" i="21"/>
  <c r="AH180" i="15"/>
  <c r="K180" i="21" s="1"/>
  <c r="Z104" i="16"/>
  <c r="C104" i="20" s="1"/>
  <c r="AJ30" i="16"/>
  <c r="M30" i="20" s="1"/>
  <c r="AM41" i="16"/>
  <c r="P41" i="20" s="1"/>
  <c r="AX205" i="5"/>
  <c r="AH105" i="15"/>
  <c r="K105" i="21" s="1"/>
  <c r="AH120" i="15"/>
  <c r="K120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H30" i="15"/>
  <c r="K30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I153" i="15"/>
  <c r="L153" i="21" s="1"/>
  <c r="AK263" i="16"/>
  <c r="N263" i="20" s="1"/>
  <c r="AI50" i="16"/>
  <c r="L50" i="20" s="1"/>
  <c r="AL117" i="15"/>
  <c r="O117" i="21" s="1"/>
  <c r="AK266" i="15"/>
  <c r="N266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BL43" i="5"/>
  <c r="H43" i="11" s="1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41" i="15"/>
  <c r="L41" i="21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I41" i="5"/>
  <c r="AJ41" i="5" s="1"/>
  <c r="J41" i="4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A233" i="21"/>
  <c r="M148" i="20"/>
  <c r="P38" i="20"/>
  <c r="N233" i="20"/>
  <c r="O21" i="20"/>
  <c r="AL213" i="16"/>
  <c r="O213" i="20" s="1"/>
  <c r="AK213" i="16"/>
  <c r="N213" i="20" s="1"/>
  <c r="AM180" i="15"/>
  <c r="P180" i="21" s="1"/>
  <c r="AL36" i="15"/>
  <c r="O36" i="21" s="1"/>
  <c r="AK36" i="15"/>
  <c r="N36" i="21" s="1"/>
  <c r="AI104" i="16"/>
  <c r="L104" i="20" s="1"/>
  <c r="AL104" i="16"/>
  <c r="O104" i="20" s="1"/>
  <c r="AM270" i="15"/>
  <c r="P270" i="21" s="1"/>
  <c r="AK30" i="15"/>
  <c r="N30" i="21" s="1"/>
  <c r="AI30" i="15"/>
  <c r="L30" i="21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L126" i="15"/>
  <c r="O126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43" i="15"/>
  <c r="M243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AL287" i="5"/>
  <c r="AI287" i="5"/>
  <c r="K287" i="4" s="1"/>
  <c r="K287" i="5"/>
  <c r="BF287" i="5"/>
  <c r="Z287" i="4" s="1"/>
  <c r="AC287" i="5"/>
  <c r="U287" i="4" s="1"/>
  <c r="Y287" i="5"/>
  <c r="AW287" i="5"/>
  <c r="AZ287" i="5" s="1"/>
  <c r="AO287" i="5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36" i="15"/>
  <c r="P36" i="21" s="1"/>
  <c r="AM104" i="16"/>
  <c r="P104" i="20" s="1"/>
  <c r="AK270" i="15"/>
  <c r="N270" i="21" s="1"/>
  <c r="AL270" i="15"/>
  <c r="O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L243" i="15"/>
  <c r="O243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S257" i="5"/>
  <c r="P257" i="4" s="1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K120" i="15"/>
  <c r="N120" i="21" s="1"/>
  <c r="AM120" i="15"/>
  <c r="P120" i="21" s="1"/>
  <c r="AI192" i="15"/>
  <c r="L192" i="21" s="1"/>
  <c r="J18" i="20"/>
  <c r="A189" i="21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H243" i="15"/>
  <c r="K243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117" i="21"/>
  <c r="AL120" i="15"/>
  <c r="O120" i="21" s="1"/>
  <c r="AJ120" i="15"/>
  <c r="M120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A181" i="2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H233" i="15"/>
  <c r="K233" i="21" s="1"/>
  <c r="AI233" i="15"/>
  <c r="L233" i="21" s="1"/>
  <c r="AK233" i="15"/>
  <c r="N233" i="21" s="1"/>
  <c r="AJ233" i="15"/>
  <c r="M233" i="21" s="1"/>
  <c r="AL233" i="15"/>
  <c r="O233" i="21" s="1"/>
  <c r="AM233" i="15"/>
  <c r="P233" i="21" s="1"/>
  <c r="A21" i="21"/>
  <c r="N93" i="20"/>
  <c r="M221" i="20"/>
  <c r="K33" i="20"/>
  <c r="N54" i="20"/>
  <c r="M229" i="20"/>
  <c r="N146" i="20"/>
  <c r="N156" i="20"/>
  <c r="M15" i="20"/>
  <c r="O123" i="20"/>
  <c r="J80" i="20"/>
  <c r="AL266" i="15"/>
  <c r="O266" i="21" s="1"/>
  <c r="AJ293" i="15"/>
  <c r="M293" i="21" s="1"/>
  <c r="AH293" i="15"/>
  <c r="K293" i="21" s="1"/>
  <c r="AM293" i="15"/>
  <c r="P293" i="21" s="1"/>
  <c r="AH26" i="16"/>
  <c r="K26" i="20" s="1"/>
  <c r="AI26" i="16"/>
  <c r="L26" i="20" s="1"/>
  <c r="AG257" i="5"/>
  <c r="V257" i="4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J11" i="15"/>
  <c r="M11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J7" i="15"/>
  <c r="M7" i="21" s="1"/>
  <c r="AM7" i="15"/>
  <c r="P7" i="21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AJ289" i="15"/>
  <c r="M289" i="21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48" i="15"/>
  <c r="O148" i="21" s="1"/>
  <c r="AJ148" i="15"/>
  <c r="M148" i="21" s="1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AX43" i="5"/>
  <c r="BK43" i="5"/>
  <c r="AT43" i="3" s="1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AY43" i="5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Y223" i="5"/>
  <c r="AI223" i="5"/>
  <c r="AJ223" i="5" s="1"/>
  <c r="K223" i="5"/>
  <c r="L223" i="5" s="1"/>
  <c r="BF223" i="5"/>
  <c r="AO223" i="5"/>
  <c r="AP223" i="5" s="1"/>
  <c r="AR223" i="5"/>
  <c r="AS223" i="5" s="1"/>
  <c r="AC223" i="5"/>
  <c r="AD223" i="5" s="1"/>
  <c r="AF223" i="5"/>
  <c r="AG223" i="5" s="1"/>
  <c r="AW223" i="5"/>
  <c r="AS223" i="3" s="1"/>
  <c r="AL223" i="5"/>
  <c r="AR261" i="5"/>
  <c r="Q261" i="4" s="1"/>
  <c r="AC261" i="5"/>
  <c r="U261" i="4" s="1"/>
  <c r="Y261" i="5"/>
  <c r="AL261" i="5"/>
  <c r="AM261" i="5" s="1"/>
  <c r="AI261" i="5"/>
  <c r="K261" i="4" s="1"/>
  <c r="BF261" i="5"/>
  <c r="Z261" i="4" s="1"/>
  <c r="AO261" i="5"/>
  <c r="K261" i="5"/>
  <c r="L261" i="5" s="1"/>
  <c r="AW261" i="5"/>
  <c r="X261" i="4" s="1"/>
  <c r="AF261" i="5"/>
  <c r="W261" i="4" s="1"/>
  <c r="AC17" i="5"/>
  <c r="AD17" i="5" s="1"/>
  <c r="AL17" i="5"/>
  <c r="AM17" i="5" s="1"/>
  <c r="AR17" i="5"/>
  <c r="AS17" i="5" s="1"/>
  <c r="Y17" i="5"/>
  <c r="K17" i="5"/>
  <c r="L17" i="5" s="1"/>
  <c r="AO17" i="5"/>
  <c r="AP17" i="5" s="1"/>
  <c r="BF17" i="5"/>
  <c r="AF17" i="5"/>
  <c r="AG17" i="5" s="1"/>
  <c r="AI17" i="5"/>
  <c r="AJ17" i="5" s="1"/>
  <c r="AW17" i="5"/>
  <c r="AX17" i="5" s="1"/>
  <c r="AF134" i="5"/>
  <c r="AG134" i="5" s="1"/>
  <c r="AW134" i="5"/>
  <c r="AO134" i="5"/>
  <c r="AP134" i="5" s="1"/>
  <c r="AC134" i="5"/>
  <c r="AD134" i="5" s="1"/>
  <c r="AI134" i="5"/>
  <c r="AJ134" i="5" s="1"/>
  <c r="AO134" i="16"/>
  <c r="I134" i="20"/>
  <c r="I180" i="21"/>
  <c r="AO193" i="15"/>
  <c r="I193" i="21"/>
  <c r="BF62" i="5"/>
  <c r="K62" i="5"/>
  <c r="L62" i="5" s="1"/>
  <c r="AW62" i="5"/>
  <c r="AZ62" i="5" s="1"/>
  <c r="AP62" i="3" s="1"/>
  <c r="Y62" i="5"/>
  <c r="AL62" i="5"/>
  <c r="AM62" i="5" s="1"/>
  <c r="AR62" i="5"/>
  <c r="AS62" i="5" s="1"/>
  <c r="AC62" i="5"/>
  <c r="AD62" i="5" s="1"/>
  <c r="AO62" i="5"/>
  <c r="AP62" i="5" s="1"/>
  <c r="AI62" i="5"/>
  <c r="AJ62" i="5" s="1"/>
  <c r="AF62" i="5"/>
  <c r="AG62" i="5" s="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Y201" i="5"/>
  <c r="AI201" i="5"/>
  <c r="AJ201" i="5" s="1"/>
  <c r="K201" i="5"/>
  <c r="L201" i="5" s="1"/>
  <c r="W188" i="3"/>
  <c r="J188" i="4"/>
  <c r="T188" i="4"/>
  <c r="Q188" i="3"/>
  <c r="T188" i="3"/>
  <c r="V188" i="4"/>
  <c r="K188" i="3"/>
  <c r="Z188" i="5"/>
  <c r="AB177" i="3"/>
  <c r="O177" i="4"/>
  <c r="AD177" i="3"/>
  <c r="T177" i="3"/>
  <c r="V177" i="4"/>
  <c r="AO164" i="16"/>
  <c r="I164" i="20"/>
  <c r="I30" i="20"/>
  <c r="AO30" i="16"/>
  <c r="V205" i="3"/>
  <c r="AA205" i="3"/>
  <c r="Y205" i="3"/>
  <c r="M205" i="4"/>
  <c r="X205" i="4"/>
  <c r="AW205" i="3"/>
  <c r="AL205" i="3"/>
  <c r="AO205" i="3"/>
  <c r="AR56" i="5"/>
  <c r="AS56" i="5" s="1"/>
  <c r="AO105" i="15"/>
  <c r="I105" i="21"/>
  <c r="AC89" i="3"/>
  <c r="N89" i="4"/>
  <c r="AO243" i="16"/>
  <c r="I243" i="20"/>
  <c r="I141" i="21"/>
  <c r="AO141" i="15"/>
  <c r="AO80" i="16"/>
  <c r="I80" i="20"/>
  <c r="AR50" i="5"/>
  <c r="AS50" i="5" s="1"/>
  <c r="K50" i="5"/>
  <c r="L50" i="5" s="1"/>
  <c r="AL50" i="5"/>
  <c r="AM50" i="5" s="1"/>
  <c r="BF50" i="5"/>
  <c r="Y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B243" i="3"/>
  <c r="AD243" i="3"/>
  <c r="O243" i="4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Y95" i="5"/>
  <c r="AW95" i="5"/>
  <c r="AY95" i="5" s="1"/>
  <c r="K95" i="5"/>
  <c r="L95" i="5" s="1"/>
  <c r="AO186" i="15"/>
  <c r="I186" i="21"/>
  <c r="AO219" i="15"/>
  <c r="I219" i="21"/>
  <c r="Z213" i="5"/>
  <c r="K213" i="3"/>
  <c r="AO26" i="16"/>
  <c r="I26" i="20"/>
  <c r="AO70" i="16"/>
  <c r="I70" i="20"/>
  <c r="Q39" i="3"/>
  <c r="M91" i="3"/>
  <c r="O91" i="3"/>
  <c r="I91" i="4"/>
  <c r="AF237" i="15"/>
  <c r="J237" i="21" s="1"/>
  <c r="AE237" i="15"/>
  <c r="Y237" i="15"/>
  <c r="A237" i="21" s="1"/>
  <c r="AC237" i="15"/>
  <c r="H237" i="21" s="1"/>
  <c r="A237" i="5"/>
  <c r="AO255" i="16"/>
  <c r="I255" i="20"/>
  <c r="AO43" i="15"/>
  <c r="I43" i="21"/>
  <c r="AO11" i="15"/>
  <c r="I11" i="21"/>
  <c r="AO121" i="16"/>
  <c r="I121" i="20"/>
  <c r="Y23" i="5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K23" i="5"/>
  <c r="L23" i="5" s="1"/>
  <c r="AO7" i="15"/>
  <c r="I7" i="21"/>
  <c r="I136" i="21"/>
  <c r="AO136" i="15"/>
  <c r="I58" i="20"/>
  <c r="AO58" i="16"/>
  <c r="I213" i="21"/>
  <c r="AO213" i="15"/>
  <c r="AO43" i="3"/>
  <c r="AW43" i="3"/>
  <c r="X43" i="4"/>
  <c r="AL43" i="3"/>
  <c r="T43" i="3"/>
  <c r="V43" i="4"/>
  <c r="AC43" i="3"/>
  <c r="AG43" i="3"/>
  <c r="Q43" i="4"/>
  <c r="AE43" i="3"/>
  <c r="AO76" i="16"/>
  <c r="I76" i="20"/>
  <c r="AO124" i="15"/>
  <c r="I124" i="21"/>
  <c r="AO279" i="16"/>
  <c r="I279" i="20"/>
  <c r="AF221" i="3"/>
  <c r="AE135" i="3"/>
  <c r="W135" i="4"/>
  <c r="U135" i="3"/>
  <c r="S135" i="3"/>
  <c r="AO74" i="15"/>
  <c r="I74" i="21"/>
  <c r="AR269" i="5"/>
  <c r="Q269" i="4" s="1"/>
  <c r="AO269" i="16"/>
  <c r="I269" i="20"/>
  <c r="AF156" i="3"/>
  <c r="AO31" i="15"/>
  <c r="I31" i="21"/>
  <c r="AO116" i="16"/>
  <c r="I116" i="20"/>
  <c r="K172" i="5"/>
  <c r="L172" i="5" s="1"/>
  <c r="Y172" i="5"/>
  <c r="BF172" i="5"/>
  <c r="AI172" i="5"/>
  <c r="AJ172" i="5" s="1"/>
  <c r="AL172" i="5"/>
  <c r="AM172" i="5" s="1"/>
  <c r="AR172" i="5"/>
  <c r="AS172" i="5" s="1"/>
  <c r="AO172" i="5"/>
  <c r="AP172" i="5" s="1"/>
  <c r="AC172" i="5"/>
  <c r="AD172" i="5" s="1"/>
  <c r="AW172" i="5"/>
  <c r="AZ172" i="5" s="1"/>
  <c r="AP172" i="3" s="1"/>
  <c r="AF172" i="5"/>
  <c r="AG172" i="5" s="1"/>
  <c r="I190" i="20"/>
  <c r="AO190" i="16"/>
  <c r="I85" i="21"/>
  <c r="AO85" i="15"/>
  <c r="I39" i="20"/>
  <c r="AO39" i="16"/>
  <c r="I87" i="21"/>
  <c r="AO87" i="15"/>
  <c r="I269" i="21"/>
  <c r="AO269" i="15"/>
  <c r="I99" i="21"/>
  <c r="AO99" i="15"/>
  <c r="P181" i="3"/>
  <c r="AA79" i="3"/>
  <c r="M79" i="4"/>
  <c r="I24" i="20"/>
  <c r="AO24" i="16"/>
  <c r="I78" i="20"/>
  <c r="AO78" i="16"/>
  <c r="H60" i="4"/>
  <c r="N60" i="3"/>
  <c r="K30" i="4"/>
  <c r="I213" i="20"/>
  <c r="AO213" i="16"/>
  <c r="AF227" i="15"/>
  <c r="J227" i="21" s="1"/>
  <c r="AE227" i="15"/>
  <c r="AC227" i="15"/>
  <c r="H227" i="21" s="1"/>
  <c r="Y227" i="15"/>
  <c r="A227" i="21" s="1"/>
  <c r="A227" i="5"/>
  <c r="BF140" i="5"/>
  <c r="AO140" i="5"/>
  <c r="AP140" i="5" s="1"/>
  <c r="K140" i="5"/>
  <c r="L140" i="5" s="1"/>
  <c r="AL140" i="5"/>
  <c r="AM140" i="5" s="1"/>
  <c r="AI140" i="5"/>
  <c r="AJ140" i="5" s="1"/>
  <c r="Y140" i="5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K136" i="5"/>
  <c r="L136" i="5" s="1"/>
  <c r="BF136" i="5"/>
  <c r="Y136" i="5"/>
  <c r="AL136" i="5"/>
  <c r="AM136" i="5" s="1"/>
  <c r="AW136" i="5"/>
  <c r="AX136" i="5" s="1"/>
  <c r="AI136" i="5"/>
  <c r="AJ136" i="5" s="1"/>
  <c r="AR136" i="5"/>
  <c r="AS136" i="5" s="1"/>
  <c r="I104" i="20"/>
  <c r="AO104" i="16"/>
  <c r="I30" i="21"/>
  <c r="AO30" i="15"/>
  <c r="AO219" i="16"/>
  <c r="I219" i="20"/>
  <c r="AO24" i="15"/>
  <c r="I24" i="21"/>
  <c r="AO270" i="16"/>
  <c r="I270" i="20"/>
  <c r="AF6" i="3"/>
  <c r="P6" i="4"/>
  <c r="P188" i="4"/>
  <c r="AF188" i="3"/>
  <c r="R188" i="3"/>
  <c r="P188" i="3"/>
  <c r="U188" i="4"/>
  <c r="S177" i="3"/>
  <c r="W177" i="4"/>
  <c r="U177" i="3"/>
  <c r="AW26" i="5"/>
  <c r="AS26" i="3" s="1"/>
  <c r="AF26" i="5"/>
  <c r="AG26" i="5" s="1"/>
  <c r="AI26" i="5"/>
  <c r="AJ26" i="5" s="1"/>
  <c r="AO26" i="5"/>
  <c r="AP26" i="5" s="1"/>
  <c r="AC26" i="5"/>
  <c r="AD26" i="5" s="1"/>
  <c r="Y26" i="5"/>
  <c r="K26" i="5"/>
  <c r="L26" i="5" s="1"/>
  <c r="AR26" i="5"/>
  <c r="AS26" i="5" s="1"/>
  <c r="AL26" i="5"/>
  <c r="AM26" i="5" s="1"/>
  <c r="BF26" i="5"/>
  <c r="AO124" i="16"/>
  <c r="I124" i="20"/>
  <c r="I271" i="20"/>
  <c r="AO271" i="16"/>
  <c r="I235" i="20"/>
  <c r="AO235" i="16"/>
  <c r="V205" i="4"/>
  <c r="AL54" i="5"/>
  <c r="AM54" i="5" s="1"/>
  <c r="AW54" i="5"/>
  <c r="AS54" i="3" s="1"/>
  <c r="K54" i="5"/>
  <c r="L54" i="5" s="1"/>
  <c r="AR54" i="5"/>
  <c r="AS54" i="5" s="1"/>
  <c r="Y54" i="5"/>
  <c r="BF54" i="5"/>
  <c r="AO54" i="5"/>
  <c r="AP54" i="5" s="1"/>
  <c r="AI54" i="5"/>
  <c r="AJ54" i="5" s="1"/>
  <c r="AC54" i="5"/>
  <c r="AD54" i="5" s="1"/>
  <c r="AF54" i="5"/>
  <c r="AG54" i="5" s="1"/>
  <c r="K263" i="5"/>
  <c r="L263" i="5" s="1"/>
  <c r="AR263" i="5"/>
  <c r="Q263" i="4" s="1"/>
  <c r="BF263" i="5"/>
  <c r="Z263" i="4" s="1"/>
  <c r="AI263" i="5"/>
  <c r="AC263" i="5"/>
  <c r="AW263" i="5"/>
  <c r="X263" i="4" s="1"/>
  <c r="AO263" i="5"/>
  <c r="O263" i="4" s="1"/>
  <c r="Y263" i="5"/>
  <c r="AF263" i="5"/>
  <c r="W263" i="4" s="1"/>
  <c r="AL263" i="5"/>
  <c r="AM263" i="5" s="1"/>
  <c r="AR97" i="5"/>
  <c r="AS97" i="5" s="1"/>
  <c r="AF97" i="5"/>
  <c r="AG97" i="5" s="1"/>
  <c r="K97" i="5"/>
  <c r="L97" i="5" s="1"/>
  <c r="AW97" i="5"/>
  <c r="AY97" i="5" s="1"/>
  <c r="AI97" i="5"/>
  <c r="AJ97" i="5" s="1"/>
  <c r="Y97" i="5"/>
  <c r="AO97" i="5"/>
  <c r="AP97" i="5" s="1"/>
  <c r="BF97" i="5"/>
  <c r="AC97" i="5"/>
  <c r="AD97" i="5" s="1"/>
  <c r="AL97" i="5"/>
  <c r="AM97" i="5" s="1"/>
  <c r="Y138" i="5"/>
  <c r="AI138" i="5"/>
  <c r="AJ138" i="5" s="1"/>
  <c r="AO138" i="5"/>
  <c r="AP138" i="5" s="1"/>
  <c r="BF138" i="5"/>
  <c r="AR138" i="5"/>
  <c r="AS138" i="5" s="1"/>
  <c r="AL138" i="5"/>
  <c r="AM138" i="5" s="1"/>
  <c r="AW138" i="5"/>
  <c r="AZ138" i="5" s="1"/>
  <c r="AP138" i="3" s="1"/>
  <c r="AF138" i="5"/>
  <c r="AG138" i="5" s="1"/>
  <c r="AC138" i="5"/>
  <c r="AD138" i="5" s="1"/>
  <c r="K138" i="5"/>
  <c r="L138" i="5" s="1"/>
  <c r="O89" i="3"/>
  <c r="BA89" i="5"/>
  <c r="M89" i="3"/>
  <c r="I89" i="4"/>
  <c r="X89" i="3"/>
  <c r="V89" i="3"/>
  <c r="K89" i="4"/>
  <c r="AO263" i="16"/>
  <c r="I263" i="20"/>
  <c r="I257" i="20"/>
  <c r="AO257" i="16"/>
  <c r="AW68" i="5"/>
  <c r="AX68" i="5" s="1"/>
  <c r="I117" i="21"/>
  <c r="AO117" i="15"/>
  <c r="V243" i="3"/>
  <c r="AF192" i="5"/>
  <c r="AG192" i="5" s="1"/>
  <c r="AW192" i="5"/>
  <c r="AR192" i="5"/>
  <c r="AS192" i="5" s="1"/>
  <c r="AI192" i="5"/>
  <c r="AJ192" i="5" s="1"/>
  <c r="Y192" i="5"/>
  <c r="AC192" i="5"/>
  <c r="AD192" i="5" s="1"/>
  <c r="AL192" i="5"/>
  <c r="AM192" i="5" s="1"/>
  <c r="K192" i="5"/>
  <c r="L192" i="5" s="1"/>
  <c r="BF192" i="5"/>
  <c r="AO192" i="5"/>
  <c r="AP192" i="5" s="1"/>
  <c r="AO192" i="15"/>
  <c r="I192" i="21"/>
  <c r="AR70" i="5"/>
  <c r="AS70" i="5" s="1"/>
  <c r="AF70" i="5"/>
  <c r="AG70" i="5" s="1"/>
  <c r="BF70" i="5"/>
  <c r="AW70" i="5"/>
  <c r="AO70" i="5"/>
  <c r="AP70" i="5" s="1"/>
  <c r="K70" i="5"/>
  <c r="L70" i="5" s="1"/>
  <c r="Y70" i="5"/>
  <c r="AC70" i="5"/>
  <c r="AD70" i="5" s="1"/>
  <c r="AI70" i="5"/>
  <c r="AJ70" i="5" s="1"/>
  <c r="AL70" i="5"/>
  <c r="AM70" i="5" s="1"/>
  <c r="I13" i="21"/>
  <c r="AO13" i="15"/>
  <c r="R39" i="3"/>
  <c r="AO245" i="15"/>
  <c r="I245" i="21"/>
  <c r="AC185" i="5"/>
  <c r="AD185" i="5" s="1"/>
  <c r="AL185" i="5"/>
  <c r="AM185" i="5" s="1"/>
  <c r="AO185" i="5"/>
  <c r="AP185" i="5" s="1"/>
  <c r="AI185" i="5"/>
  <c r="AJ185" i="5" s="1"/>
  <c r="AF185" i="5"/>
  <c r="AG185" i="5" s="1"/>
  <c r="BF185" i="5"/>
  <c r="Y185" i="5"/>
  <c r="K185" i="5"/>
  <c r="L185" i="5" s="1"/>
  <c r="AW185" i="5"/>
  <c r="AR185" i="5"/>
  <c r="AS185" i="5" s="1"/>
  <c r="X91" i="3"/>
  <c r="AF235" i="15"/>
  <c r="J235" i="21" s="1"/>
  <c r="AE235" i="15"/>
  <c r="AC235" i="15"/>
  <c r="H235" i="21" s="1"/>
  <c r="Y235" i="15"/>
  <c r="A235" i="21" s="1"/>
  <c r="A235" i="5"/>
  <c r="I113" i="20"/>
  <c r="AO113" i="16"/>
  <c r="I177" i="21"/>
  <c r="AO177" i="15"/>
  <c r="AF7" i="5"/>
  <c r="AG7" i="5" s="1"/>
  <c r="Y7" i="5"/>
  <c r="AO7" i="5"/>
  <c r="AP7" i="5" s="1"/>
  <c r="BF7" i="5"/>
  <c r="AL7" i="5"/>
  <c r="AI7" i="5"/>
  <c r="AJ7" i="5" s="1"/>
  <c r="K7" i="5"/>
  <c r="L7" i="5" s="1"/>
  <c r="AR7" i="5"/>
  <c r="AS7" i="5" s="1"/>
  <c r="AC7" i="5"/>
  <c r="AD7" i="5" s="1"/>
  <c r="AW7" i="5"/>
  <c r="AO9" i="15"/>
  <c r="I9" i="21"/>
  <c r="I160" i="21"/>
  <c r="AO160" i="15"/>
  <c r="AO275" i="16"/>
  <c r="I275" i="20"/>
  <c r="I54" i="21"/>
  <c r="AO54" i="15"/>
  <c r="AW197" i="5"/>
  <c r="BF197" i="5"/>
  <c r="K197" i="5"/>
  <c r="L197" i="5" s="1"/>
  <c r="AI197" i="5"/>
  <c r="AJ197" i="5" s="1"/>
  <c r="Y197" i="5"/>
  <c r="AL197" i="5"/>
  <c r="AM197" i="5" s="1"/>
  <c r="AR197" i="5"/>
  <c r="AS197" i="5" s="1"/>
  <c r="AO197" i="5"/>
  <c r="AP197" i="5" s="1"/>
  <c r="AF197" i="5"/>
  <c r="AG197" i="5" s="1"/>
  <c r="AC197" i="5"/>
  <c r="AD197" i="5" s="1"/>
  <c r="AR58" i="5"/>
  <c r="AS58" i="5" s="1"/>
  <c r="BF58" i="5"/>
  <c r="AC58" i="5"/>
  <c r="AD58" i="5" s="1"/>
  <c r="AW58" i="5"/>
  <c r="AS58" i="3" s="1"/>
  <c r="AF58" i="5"/>
  <c r="AG58" i="5" s="1"/>
  <c r="AI58" i="5"/>
  <c r="AJ58" i="5" s="1"/>
  <c r="AL58" i="5"/>
  <c r="Y58" i="5"/>
  <c r="AO58" i="5"/>
  <c r="AP58" i="5" s="1"/>
  <c r="K58" i="5"/>
  <c r="L58" i="5" s="1"/>
  <c r="I189" i="21"/>
  <c r="AO189" i="15"/>
  <c r="BA43" i="5"/>
  <c r="I43" i="4"/>
  <c r="M43" i="3"/>
  <c r="O43" i="3"/>
  <c r="BS43" i="5"/>
  <c r="S43" i="3"/>
  <c r="W43" i="4"/>
  <c r="U43" i="3"/>
  <c r="X43" i="3"/>
  <c r="V43" i="3"/>
  <c r="AA43" i="3"/>
  <c r="Y43" i="3"/>
  <c r="M43" i="4"/>
  <c r="I113" i="21"/>
  <c r="AO113" i="15"/>
  <c r="I72" i="20"/>
  <c r="AO72" i="16"/>
  <c r="AF279" i="5"/>
  <c r="W279" i="4" s="1"/>
  <c r="AL279" i="5"/>
  <c r="AM279" i="5" s="1"/>
  <c r="AO279" i="5"/>
  <c r="O279" i="4" s="1"/>
  <c r="AW279" i="5"/>
  <c r="X279" i="4" s="1"/>
  <c r="AR279" i="5"/>
  <c r="Q279" i="4" s="1"/>
  <c r="Y279" i="5"/>
  <c r="BF279" i="5"/>
  <c r="Z279" i="4" s="1"/>
  <c r="AI279" i="5"/>
  <c r="K279" i="4" s="1"/>
  <c r="K279" i="5"/>
  <c r="L279" i="5" s="1"/>
  <c r="AC279" i="5"/>
  <c r="K135" i="3"/>
  <c r="Z135" i="5"/>
  <c r="G135" i="4"/>
  <c r="AO97" i="15"/>
  <c r="I97" i="21"/>
  <c r="AO121" i="15"/>
  <c r="I121" i="21"/>
  <c r="AO254" i="16"/>
  <c r="I254" i="20"/>
  <c r="K156" i="4"/>
  <c r="Q156" i="4"/>
  <c r="I190" i="21"/>
  <c r="AO190" i="15"/>
  <c r="I258" i="20"/>
  <c r="AO258" i="16"/>
  <c r="AO233" i="15"/>
  <c r="I233" i="21"/>
  <c r="T79" i="3"/>
  <c r="V79" i="4"/>
  <c r="AF79" i="3"/>
  <c r="P79" i="4"/>
  <c r="AW266" i="5"/>
  <c r="X266" i="4" s="1"/>
  <c r="Y266" i="5"/>
  <c r="AL266" i="5"/>
  <c r="AM266" i="5" s="1"/>
  <c r="BF266" i="5"/>
  <c r="Z266" i="4" s="1"/>
  <c r="AI266" i="5"/>
  <c r="K266" i="4" s="1"/>
  <c r="AO266" i="5"/>
  <c r="O266" i="4" s="1"/>
  <c r="AC266" i="5"/>
  <c r="U266" i="4" s="1"/>
  <c r="AF266" i="5"/>
  <c r="W266" i="4" s="1"/>
  <c r="K266" i="5"/>
  <c r="L266" i="5" s="1"/>
  <c r="AR266" i="5"/>
  <c r="Q266" i="4" s="1"/>
  <c r="BS60" i="5"/>
  <c r="I60" i="4"/>
  <c r="O60" i="3"/>
  <c r="M60" i="3"/>
  <c r="BA60" i="5"/>
  <c r="Y193" i="3"/>
  <c r="O41" i="4"/>
  <c r="AC117" i="5"/>
  <c r="AD117" i="5" s="1"/>
  <c r="AR117" i="5"/>
  <c r="AS117" i="5" s="1"/>
  <c r="Y117" i="5"/>
  <c r="AF117" i="5"/>
  <c r="AG117" i="5" s="1"/>
  <c r="K117" i="5"/>
  <c r="L117" i="5" s="1"/>
  <c r="AO117" i="5"/>
  <c r="AP117" i="5" s="1"/>
  <c r="BF117" i="5"/>
  <c r="AW117" i="5"/>
  <c r="AI117" i="5"/>
  <c r="AJ117" i="5" s="1"/>
  <c r="AL117" i="5"/>
  <c r="AM117" i="5" s="1"/>
  <c r="K289" i="5"/>
  <c r="L289" i="5" s="1"/>
  <c r="AL289" i="5"/>
  <c r="AM289" i="5" s="1"/>
  <c r="AO289" i="5"/>
  <c r="O289" i="4" s="1"/>
  <c r="BF289" i="5"/>
  <c r="Z289" i="4" s="1"/>
  <c r="AF289" i="5"/>
  <c r="W289" i="4" s="1"/>
  <c r="AI289" i="5"/>
  <c r="K289" i="4" s="1"/>
  <c r="AW289" i="5"/>
  <c r="X289" i="4" s="1"/>
  <c r="AC289" i="5"/>
  <c r="U289" i="4" s="1"/>
  <c r="Y289" i="5"/>
  <c r="AR289" i="5"/>
  <c r="Q289" i="4" s="1"/>
  <c r="AO79" i="15"/>
  <c r="I79" i="21"/>
  <c r="I36" i="21"/>
  <c r="AO36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I75" i="21"/>
  <c r="AO75" i="15"/>
  <c r="AO141" i="5"/>
  <c r="AP141" i="5" s="1"/>
  <c r="Y141" i="5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K141" i="5"/>
  <c r="L141" i="5" s="1"/>
  <c r="AO64" i="15"/>
  <c r="I64" i="21"/>
  <c r="AF76" i="5"/>
  <c r="AG76" i="5" s="1"/>
  <c r="Y76" i="5"/>
  <c r="AW76" i="5"/>
  <c r="AS76" i="3" s="1"/>
  <c r="AC76" i="5"/>
  <c r="AD76" i="5" s="1"/>
  <c r="AO76" i="5"/>
  <c r="AP76" i="5" s="1"/>
  <c r="K76" i="5"/>
  <c r="L76" i="5" s="1"/>
  <c r="AI76" i="5"/>
  <c r="AJ76" i="5" s="1"/>
  <c r="BF76" i="5"/>
  <c r="AR76" i="5"/>
  <c r="AS76" i="5" s="1"/>
  <c r="AL76" i="5"/>
  <c r="AM76" i="5" s="1"/>
  <c r="AO83" i="15"/>
  <c r="I83" i="21"/>
  <c r="Q6" i="4"/>
  <c r="AG6" i="3"/>
  <c r="AE6" i="3"/>
  <c r="BT188" i="5"/>
  <c r="H188" i="4"/>
  <c r="AG188" i="3"/>
  <c r="Q188" i="4"/>
  <c r="AE188" i="3"/>
  <c r="S188" i="3"/>
  <c r="W188" i="4"/>
  <c r="U188" i="3"/>
  <c r="N177" i="4"/>
  <c r="BS177" i="5"/>
  <c r="AF13" i="5"/>
  <c r="AG13" i="5" s="1"/>
  <c r="AL13" i="5"/>
  <c r="AM13" i="5" s="1"/>
  <c r="BF13" i="5"/>
  <c r="AR13" i="5"/>
  <c r="AS13" i="5" s="1"/>
  <c r="Y13" i="5"/>
  <c r="AW13" i="5"/>
  <c r="AC13" i="5"/>
  <c r="AD13" i="5" s="1"/>
  <c r="AI13" i="5"/>
  <c r="AJ13" i="5" s="1"/>
  <c r="K13" i="5"/>
  <c r="L13" i="5" s="1"/>
  <c r="AO13" i="5"/>
  <c r="AP13" i="5" s="1"/>
  <c r="AR171" i="5"/>
  <c r="AS171" i="5" s="1"/>
  <c r="AO171" i="5"/>
  <c r="AP171" i="5" s="1"/>
  <c r="Y171" i="5"/>
  <c r="AL171" i="5"/>
  <c r="AM171" i="5" s="1"/>
  <c r="AW171" i="5"/>
  <c r="AZ171" i="5" s="1"/>
  <c r="AP171" i="3" s="1"/>
  <c r="AF171" i="5"/>
  <c r="AG171" i="5" s="1"/>
  <c r="K171" i="5"/>
  <c r="L171" i="5" s="1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126" i="21"/>
  <c r="AO126" i="15"/>
  <c r="I41" i="20"/>
  <c r="AO41" i="16"/>
  <c r="BT205" i="5"/>
  <c r="AB205" i="3"/>
  <c r="O205" i="4"/>
  <c r="S205" i="3"/>
  <c r="P205" i="4"/>
  <c r="Z217" i="5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AW64" i="5"/>
  <c r="I64" i="20"/>
  <c r="AO64" i="16"/>
  <c r="AO153" i="15"/>
  <c r="I153" i="21"/>
  <c r="J89" i="4"/>
  <c r="W89" i="3"/>
  <c r="AO68" i="16"/>
  <c r="I68" i="20"/>
  <c r="AL80" i="5"/>
  <c r="AM80" i="5" s="1"/>
  <c r="Y80" i="5"/>
  <c r="AO80" i="5"/>
  <c r="AP80" i="5" s="1"/>
  <c r="K80" i="5"/>
  <c r="L80" i="5" s="1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R116" i="3"/>
  <c r="AE215" i="15"/>
  <c r="AJ215" i="15" s="1"/>
  <c r="M215" i="21" s="1"/>
  <c r="AF215" i="15"/>
  <c r="J215" i="21" s="1"/>
  <c r="AC215" i="15"/>
  <c r="H215" i="21" s="1"/>
  <c r="Y215" i="15"/>
  <c r="A215" i="21" s="1"/>
  <c r="AL215" i="15"/>
  <c r="O215" i="21" s="1"/>
  <c r="A215" i="5"/>
  <c r="AO25" i="5"/>
  <c r="AP25" i="5" s="1"/>
  <c r="K213" i="4"/>
  <c r="AO39" i="15"/>
  <c r="I39" i="21"/>
  <c r="U39" i="3"/>
  <c r="AO83" i="16"/>
  <c r="I83" i="20"/>
  <c r="I178" i="21"/>
  <c r="AO178" i="15"/>
  <c r="AW85" i="5"/>
  <c r="AZ85" i="5" s="1"/>
  <c r="AP85" i="3" s="1"/>
  <c r="AI148" i="5"/>
  <c r="AJ148" i="5" s="1"/>
  <c r="Y148" i="5"/>
  <c r="K148" i="5"/>
  <c r="L148" i="5" s="1"/>
  <c r="BF148" i="5"/>
  <c r="AW148" i="5"/>
  <c r="AS148" i="3" s="1"/>
  <c r="AR148" i="5"/>
  <c r="AS148" i="5" s="1"/>
  <c r="AO148" i="5"/>
  <c r="AP148" i="5" s="1"/>
  <c r="AF148" i="5"/>
  <c r="AG148" i="5" s="1"/>
  <c r="AL148" i="5"/>
  <c r="AM148" i="5" s="1"/>
  <c r="AC148" i="5"/>
  <c r="AD148" i="5" s="1"/>
  <c r="BF5" i="5"/>
  <c r="AF5" i="5"/>
  <c r="AG5" i="5" s="1"/>
  <c r="AW5" i="5"/>
  <c r="K5" i="5"/>
  <c r="L5" i="5" s="1"/>
  <c r="AI5" i="5"/>
  <c r="AJ5" i="5" s="1"/>
  <c r="Y5" i="5"/>
  <c r="AL5" i="5"/>
  <c r="AM5" i="5" s="1"/>
  <c r="AR5" i="5"/>
  <c r="AS5" i="5" s="1"/>
  <c r="AO5" i="5"/>
  <c r="AP5" i="5" s="1"/>
  <c r="AC5" i="5"/>
  <c r="AD5" i="5" s="1"/>
  <c r="J91" i="4"/>
  <c r="W91" i="3"/>
  <c r="P91" i="4"/>
  <c r="AF91" i="3"/>
  <c r="AE91" i="3"/>
  <c r="Q91" i="4"/>
  <c r="AG91" i="3"/>
  <c r="AR31" i="5"/>
  <c r="AS31" i="5" s="1"/>
  <c r="AI31" i="5"/>
  <c r="AJ31" i="5" s="1"/>
  <c r="AF31" i="5"/>
  <c r="AG31" i="5" s="1"/>
  <c r="AW31" i="5"/>
  <c r="Y21" i="5"/>
  <c r="AC21" i="5"/>
  <c r="AD21" i="5" s="1"/>
  <c r="K21" i="5"/>
  <c r="L21" i="5" s="1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I156" i="21"/>
  <c r="AO156" i="15"/>
  <c r="Y121" i="5"/>
  <c r="BF121" i="5"/>
  <c r="AL121" i="5"/>
  <c r="AM121" i="5" s="1"/>
  <c r="K121" i="5"/>
  <c r="L121" i="5" s="1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F78" i="5"/>
  <c r="AG78" i="5" s="1"/>
  <c r="AI78" i="5"/>
  <c r="AJ78" i="5" s="1"/>
  <c r="AL15" i="5"/>
  <c r="Y15" i="5"/>
  <c r="AI15" i="5"/>
  <c r="AJ15" i="5" s="1"/>
  <c r="AW15" i="5"/>
  <c r="K15" i="5"/>
  <c r="L15" i="5" s="1"/>
  <c r="I15" i="21"/>
  <c r="AO15" i="15"/>
  <c r="M180" i="4"/>
  <c r="AI189" i="5"/>
  <c r="AJ189" i="5" s="1"/>
  <c r="AL189" i="5"/>
  <c r="AM189" i="5" s="1"/>
  <c r="K189" i="5"/>
  <c r="L189" i="5" s="1"/>
  <c r="BF189" i="5"/>
  <c r="AW189" i="5"/>
  <c r="AX189" i="5" s="1"/>
  <c r="AC189" i="5"/>
  <c r="AD189" i="5" s="1"/>
  <c r="AF189" i="5"/>
  <c r="AG189" i="5" s="1"/>
  <c r="AO189" i="5"/>
  <c r="AP189" i="5" s="1"/>
  <c r="AR189" i="5"/>
  <c r="AS189" i="5" s="1"/>
  <c r="Y189" i="5"/>
  <c r="U43" i="4"/>
  <c r="P43" i="3"/>
  <c r="R43" i="3"/>
  <c r="AF43" i="3"/>
  <c r="P43" i="4"/>
  <c r="AO185" i="15"/>
  <c r="I185" i="21"/>
  <c r="AF249" i="5"/>
  <c r="AG249" i="5" s="1"/>
  <c r="BF249" i="5"/>
  <c r="AR249" i="5"/>
  <c r="AS249" i="5" s="1"/>
  <c r="AC249" i="5"/>
  <c r="AD249" i="5" s="1"/>
  <c r="Y249" i="5"/>
  <c r="K249" i="5"/>
  <c r="L249" i="5" s="1"/>
  <c r="AL249" i="5"/>
  <c r="AI249" i="5"/>
  <c r="AJ249" i="5" s="1"/>
  <c r="AO249" i="5"/>
  <c r="AP249" i="5" s="1"/>
  <c r="AW249" i="5"/>
  <c r="AS249" i="3" s="1"/>
  <c r="I249" i="20"/>
  <c r="AO249" i="16"/>
  <c r="AO239" i="16"/>
  <c r="I239" i="20"/>
  <c r="AD135" i="3"/>
  <c r="Y135" i="3"/>
  <c r="AA135" i="3"/>
  <c r="M135" i="4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K156" i="3"/>
  <c r="I50" i="21"/>
  <c r="AO50" i="15"/>
  <c r="AO142" i="16"/>
  <c r="I142" i="20"/>
  <c r="AO101" i="15"/>
  <c r="I101" i="21"/>
  <c r="AR285" i="5"/>
  <c r="Q285" i="4" s="1"/>
  <c r="AI285" i="5"/>
  <c r="AF285" i="5"/>
  <c r="W285" i="4" s="1"/>
  <c r="Y285" i="5"/>
  <c r="AC285" i="5"/>
  <c r="K285" i="5"/>
  <c r="L285" i="5" s="1"/>
  <c r="AO285" i="5"/>
  <c r="O285" i="4" s="1"/>
  <c r="BF285" i="5"/>
  <c r="Z285" i="4" s="1"/>
  <c r="AW285" i="5"/>
  <c r="X285" i="4" s="1"/>
  <c r="AL285" i="5"/>
  <c r="AM285" i="5" s="1"/>
  <c r="I285" i="20"/>
  <c r="AO285" i="16"/>
  <c r="I5" i="21"/>
  <c r="AO5" i="15"/>
  <c r="I41" i="21"/>
  <c r="AO41" i="15"/>
  <c r="AO170" i="16"/>
  <c r="I170" i="20"/>
  <c r="AF233" i="5"/>
  <c r="AG233" i="5" s="1"/>
  <c r="AI233" i="5"/>
  <c r="AJ233" i="5" s="1"/>
  <c r="AL233" i="5"/>
  <c r="AM233" i="5" s="1"/>
  <c r="AW233" i="5"/>
  <c r="AY233" i="5" s="1"/>
  <c r="AO233" i="5"/>
  <c r="AP233" i="5" s="1"/>
  <c r="BF233" i="5"/>
  <c r="AC233" i="5"/>
  <c r="AD233" i="5" s="1"/>
  <c r="K233" i="5"/>
  <c r="L233" i="5" s="1"/>
  <c r="Y233" i="5"/>
  <c r="AR233" i="5"/>
  <c r="AS233" i="5" s="1"/>
  <c r="AA181" i="3"/>
  <c r="Q181" i="4"/>
  <c r="I13" i="20"/>
  <c r="AO13" i="16"/>
  <c r="G79" i="4"/>
  <c r="U79" i="3"/>
  <c r="S79" i="3"/>
  <c r="W79" i="4"/>
  <c r="I173" i="20"/>
  <c r="AO173" i="16"/>
  <c r="AO266" i="16"/>
  <c r="I266" i="20"/>
  <c r="Q60" i="4"/>
  <c r="W166" i="4"/>
  <c r="U193" i="4"/>
  <c r="R193" i="3"/>
  <c r="P193" i="3"/>
  <c r="I41" i="4"/>
  <c r="AF75" i="5"/>
  <c r="AG75" i="5" s="1"/>
  <c r="AR75" i="5"/>
  <c r="AS75" i="5" s="1"/>
  <c r="Y75" i="5"/>
  <c r="AW75" i="5"/>
  <c r="AX75" i="5" s="1"/>
  <c r="AC75" i="5"/>
  <c r="AD75" i="5" s="1"/>
  <c r="BF75" i="5"/>
  <c r="AO75" i="5"/>
  <c r="AP75" i="5" s="1"/>
  <c r="K75" i="5"/>
  <c r="L75" i="5" s="1"/>
  <c r="AI75" i="5"/>
  <c r="AJ75" i="5" s="1"/>
  <c r="AL75" i="5"/>
  <c r="AM75" i="5" s="1"/>
  <c r="AL10" i="5"/>
  <c r="AM10" i="5" s="1"/>
  <c r="K10" i="5"/>
  <c r="L10" i="5" s="1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Y10" i="5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BF170" i="5"/>
  <c r="AI170" i="5"/>
  <c r="AJ170" i="5" s="1"/>
  <c r="AO170" i="5"/>
  <c r="AP170" i="5" s="1"/>
  <c r="AC170" i="5"/>
  <c r="AD170" i="5" s="1"/>
  <c r="Y170" i="5"/>
  <c r="AO270" i="15"/>
  <c r="I270" i="21"/>
  <c r="I137" i="21"/>
  <c r="AO137" i="15"/>
  <c r="I20" i="21"/>
  <c r="AO20" i="15"/>
  <c r="I112" i="21"/>
  <c r="R6" i="3"/>
  <c r="V188" i="3"/>
  <c r="K188" i="4"/>
  <c r="X188" i="3"/>
  <c r="Y188" i="3"/>
  <c r="AA188" i="3"/>
  <c r="M188" i="4"/>
  <c r="M188" i="3"/>
  <c r="O188" i="3"/>
  <c r="I188" i="4"/>
  <c r="BS188" i="5"/>
  <c r="BA188" i="5"/>
  <c r="O188" i="4"/>
  <c r="I249" i="21"/>
  <c r="AO249" i="15"/>
  <c r="I48" i="21"/>
  <c r="AO48" i="15"/>
  <c r="AF124" i="5"/>
  <c r="AG124" i="5" s="1"/>
  <c r="BF124" i="5"/>
  <c r="AR124" i="5"/>
  <c r="AS124" i="5" s="1"/>
  <c r="K124" i="5"/>
  <c r="L124" i="5" s="1"/>
  <c r="AL124" i="5"/>
  <c r="AM124" i="5" s="1"/>
  <c r="Y124" i="5"/>
  <c r="AO124" i="5"/>
  <c r="AP124" i="5" s="1"/>
  <c r="AC124" i="5"/>
  <c r="AD124" i="5" s="1"/>
  <c r="AW124" i="5"/>
  <c r="AS124" i="3" s="1"/>
  <c r="AI124" i="5"/>
  <c r="AJ124" i="5" s="1"/>
  <c r="BF126" i="5"/>
  <c r="AR126" i="5"/>
  <c r="AS126" i="5" s="1"/>
  <c r="AI126" i="5"/>
  <c r="AJ126" i="5" s="1"/>
  <c r="AC126" i="5"/>
  <c r="AD126" i="5" s="1"/>
  <c r="K126" i="5"/>
  <c r="L126" i="5" s="1"/>
  <c r="AW126" i="5"/>
  <c r="AS126" i="3" s="1"/>
  <c r="AF126" i="5"/>
  <c r="AG126" i="5" s="1"/>
  <c r="AL126" i="5"/>
  <c r="AM126" i="5" s="1"/>
  <c r="AO126" i="5"/>
  <c r="AP126" i="5" s="1"/>
  <c r="Y126" i="5"/>
  <c r="K271" i="5"/>
  <c r="L271" i="5" s="1"/>
  <c r="AF271" i="5"/>
  <c r="W271" i="4" s="1"/>
  <c r="AR271" i="5"/>
  <c r="Q271" i="4" s="1"/>
  <c r="BF271" i="5"/>
  <c r="Z271" i="4" s="1"/>
  <c r="AI271" i="5"/>
  <c r="K271" i="4" s="1"/>
  <c r="AL271" i="5"/>
  <c r="Y271" i="5"/>
  <c r="AC271" i="5"/>
  <c r="U271" i="4" s="1"/>
  <c r="AO271" i="5"/>
  <c r="O271" i="4" s="1"/>
  <c r="AW271" i="5"/>
  <c r="X271" i="4" s="1"/>
  <c r="Z205" i="5"/>
  <c r="K205" i="3"/>
  <c r="G205" i="4"/>
  <c r="AL120" i="5"/>
  <c r="AM120" i="5" s="1"/>
  <c r="Y120" i="5"/>
  <c r="BF120" i="5"/>
  <c r="K120" i="5"/>
  <c r="L120" i="5" s="1"/>
  <c r="AI120" i="5"/>
  <c r="AJ120" i="5" s="1"/>
  <c r="AF120" i="5"/>
  <c r="AG120" i="5" s="1"/>
  <c r="AC120" i="5"/>
  <c r="AD120" i="5" s="1"/>
  <c r="AW120" i="5"/>
  <c r="AX120" i="5" s="1"/>
  <c r="AO120" i="5"/>
  <c r="AP120" i="5" s="1"/>
  <c r="AR120" i="5"/>
  <c r="AS120" i="5" s="1"/>
  <c r="AO101" i="5"/>
  <c r="AP101" i="5" s="1"/>
  <c r="AI101" i="5"/>
  <c r="AJ101" i="5" s="1"/>
  <c r="AR101" i="5"/>
  <c r="AS101" i="5" s="1"/>
  <c r="AL101" i="5"/>
  <c r="AM101" i="5" s="1"/>
  <c r="BF101" i="5"/>
  <c r="K101" i="5"/>
  <c r="L101" i="5" s="1"/>
  <c r="Y101" i="5"/>
  <c r="AF101" i="5"/>
  <c r="AG101" i="5" s="1"/>
  <c r="AW101" i="5"/>
  <c r="AZ101" i="5" s="1"/>
  <c r="AP101" i="3" s="1"/>
  <c r="AC101" i="5"/>
  <c r="AD101" i="5" s="1"/>
  <c r="AL186" i="5"/>
  <c r="AI158" i="5"/>
  <c r="AJ158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N89" i="3"/>
  <c r="H89" i="4"/>
  <c r="AD89" i="3"/>
  <c r="O89" i="4"/>
  <c r="AB89" i="3"/>
  <c r="AG111" i="3"/>
  <c r="T116" i="4"/>
  <c r="AO120" i="15"/>
  <c r="I120" i="21"/>
  <c r="AO266" i="15"/>
  <c r="I266" i="21"/>
  <c r="N243" i="4"/>
  <c r="AC243" i="3"/>
  <c r="I293" i="21"/>
  <c r="AO293" i="15"/>
  <c r="O39" i="4"/>
  <c r="AD39" i="3"/>
  <c r="Y39" i="3"/>
  <c r="AW83" i="5"/>
  <c r="AO83" i="5"/>
  <c r="AP83" i="5" s="1"/>
  <c r="O91" i="4"/>
  <c r="K113" i="5"/>
  <c r="L113" i="5" s="1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Y113" i="5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AW9" i="5"/>
  <c r="AS9" i="3" s="1"/>
  <c r="AL9" i="5"/>
  <c r="AM9" i="5" s="1"/>
  <c r="AO9" i="5"/>
  <c r="AP9" i="5" s="1"/>
  <c r="AI9" i="5"/>
  <c r="AJ9" i="5" s="1"/>
  <c r="AR9" i="5"/>
  <c r="AS9" i="5" s="1"/>
  <c r="Y9" i="5"/>
  <c r="BF9" i="5"/>
  <c r="AF9" i="5"/>
  <c r="AG9" i="5" s="1"/>
  <c r="K9" i="5"/>
  <c r="L9" i="5" s="1"/>
  <c r="AC9" i="5"/>
  <c r="AD9" i="5" s="1"/>
  <c r="I130" i="21"/>
  <c r="AO130" i="15"/>
  <c r="AG180" i="3"/>
  <c r="I62" i="20"/>
  <c r="AO62" i="16"/>
  <c r="AO295" i="15"/>
  <c r="I138" i="20"/>
  <c r="AO138" i="16"/>
  <c r="G43" i="4"/>
  <c r="K43" i="3"/>
  <c r="Z43" i="5"/>
  <c r="Q43" i="3"/>
  <c r="T43" i="4"/>
  <c r="O43" i="4"/>
  <c r="AB43" i="3"/>
  <c r="BT43" i="5"/>
  <c r="N43" i="3"/>
  <c r="H43" i="4"/>
  <c r="I197" i="21"/>
  <c r="AO197" i="15"/>
  <c r="AF72" i="5"/>
  <c r="AG72" i="5" s="1"/>
  <c r="I52" i="20"/>
  <c r="AO52" i="16"/>
  <c r="AO282" i="15"/>
  <c r="I282" i="21"/>
  <c r="Q221" i="4"/>
  <c r="AG221" i="3"/>
  <c r="J135" i="4"/>
  <c r="T135" i="3"/>
  <c r="V135" i="4"/>
  <c r="AF299" i="15"/>
  <c r="J299" i="21" s="1"/>
  <c r="AC299" i="15"/>
  <c r="H299" i="21" s="1"/>
  <c r="Y299" i="15"/>
  <c r="A299" i="21" s="1"/>
  <c r="AE299" i="15"/>
  <c r="A299" i="5"/>
  <c r="AC223" i="15"/>
  <c r="H223" i="21" s="1"/>
  <c r="AF223" i="15"/>
  <c r="J223" i="21" s="1"/>
  <c r="Y223" i="15"/>
  <c r="A223" i="21" s="1"/>
  <c r="AE223" i="15"/>
  <c r="S156" i="3"/>
  <c r="O156" i="4"/>
  <c r="I289" i="21"/>
  <c r="AO289" i="15"/>
  <c r="AO172" i="16"/>
  <c r="I172" i="20"/>
  <c r="I148" i="21"/>
  <c r="AO148" i="15"/>
  <c r="I95" i="21"/>
  <c r="AO95" i="15"/>
  <c r="I223" i="20"/>
  <c r="AO223" i="16"/>
  <c r="I21" i="21"/>
  <c r="AO21" i="15"/>
  <c r="M181" i="3"/>
  <c r="BA181" i="5"/>
  <c r="AO171" i="15"/>
  <c r="I171" i="21"/>
  <c r="BA79" i="5"/>
  <c r="V79" i="3"/>
  <c r="K79" i="4"/>
  <c r="Q79" i="4"/>
  <c r="AG79" i="3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K24" i="5"/>
  <c r="L24" i="5" s="1"/>
  <c r="Y24" i="5"/>
  <c r="BF24" i="5"/>
  <c r="R60" i="3"/>
  <c r="P60" i="3"/>
  <c r="I289" i="20"/>
  <c r="AO289" i="16"/>
  <c r="T193" i="4"/>
  <c r="Q193" i="3"/>
  <c r="I19" i="19" l="1"/>
  <c r="AL19" i="17"/>
  <c r="O19" i="19" s="1"/>
  <c r="AO200" i="17"/>
  <c r="AJ200" i="17"/>
  <c r="M200" i="19" s="1"/>
  <c r="AJ19" i="17"/>
  <c r="M19" i="19" s="1"/>
  <c r="AI200" i="17"/>
  <c r="L200" i="19" s="1"/>
  <c r="A254" i="21"/>
  <c r="M30" i="3"/>
  <c r="AE79" i="3"/>
  <c r="AE221" i="3"/>
  <c r="Z177" i="5"/>
  <c r="L177" i="3" s="1"/>
  <c r="AO112" i="15"/>
  <c r="Z156" i="5"/>
  <c r="V135" i="3"/>
  <c r="U116" i="4"/>
  <c r="M254" i="4"/>
  <c r="AI203" i="5"/>
  <c r="AJ203" i="5" s="1"/>
  <c r="W203" i="3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J195" i="4" s="1"/>
  <c r="Z30" i="5"/>
  <c r="AL203" i="5"/>
  <c r="Y203" i="3" s="1"/>
  <c r="AK112" i="15"/>
  <c r="N112" i="21" s="1"/>
  <c r="BF203" i="5"/>
  <c r="AZ203" i="3" s="1"/>
  <c r="AJ79" i="15"/>
  <c r="M79" i="21" s="1"/>
  <c r="K203" i="5"/>
  <c r="L203" i="5" s="1"/>
  <c r="H203" i="4" s="1"/>
  <c r="AF203" i="5"/>
  <c r="AM244" i="15"/>
  <c r="P244" i="21" s="1"/>
  <c r="AL79" i="15"/>
  <c r="O79" i="21" s="1"/>
  <c r="I30" i="4"/>
  <c r="P116" i="3"/>
  <c r="M282" i="4"/>
  <c r="AK79" i="15"/>
  <c r="N79" i="21" s="1"/>
  <c r="AK244" i="15"/>
  <c r="N244" i="21" s="1"/>
  <c r="Z166" i="5"/>
  <c r="K166" i="3"/>
  <c r="U79" i="4"/>
  <c r="P79" i="3"/>
  <c r="AD79" i="5"/>
  <c r="T79" i="4" s="1"/>
  <c r="R79" i="3"/>
  <c r="AH74" i="17"/>
  <c r="K74" i="19" s="1"/>
  <c r="P243" i="3"/>
  <c r="J205" i="4"/>
  <c r="AJ295" i="15"/>
  <c r="M295" i="21" s="1"/>
  <c r="BS41" i="5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O79" i="3"/>
  <c r="I295" i="21"/>
  <c r="AR158" i="5"/>
  <c r="AS158" i="5" s="1"/>
  <c r="P158" i="4" s="1"/>
  <c r="AL195" i="5"/>
  <c r="K135" i="4"/>
  <c r="K217" i="3"/>
  <c r="V91" i="3"/>
  <c r="BA205" i="5"/>
  <c r="G180" i="4"/>
  <c r="K134" i="5"/>
  <c r="L134" i="5" s="1"/>
  <c r="Y134" i="5"/>
  <c r="K134" i="3" s="1"/>
  <c r="AR134" i="5"/>
  <c r="AS134" i="5" s="1"/>
  <c r="W30" i="4"/>
  <c r="V30" i="4"/>
  <c r="AB39" i="3"/>
  <c r="M41" i="4"/>
  <c r="S166" i="3"/>
  <c r="AR195" i="5"/>
  <c r="AS195" i="5" s="1"/>
  <c r="X135" i="3"/>
  <c r="O60" i="4"/>
  <c r="R135" i="3"/>
  <c r="K91" i="4"/>
  <c r="O181" i="4"/>
  <c r="Z180" i="5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K166" i="5"/>
  <c r="BA166" i="5" s="1"/>
  <c r="BB166" i="5" s="1"/>
  <c r="BC166" i="5" s="1"/>
  <c r="AO166" i="5"/>
  <c r="BT60" i="5"/>
  <c r="P135" i="3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I94" i="19"/>
  <c r="AK138" i="17"/>
  <c r="N138" i="19" s="1"/>
  <c r="AL138" i="17"/>
  <c r="O138" i="19" s="1"/>
  <c r="AO43" i="17"/>
  <c r="I84" i="19"/>
  <c r="AH94" i="17"/>
  <c r="K94" i="19" s="1"/>
  <c r="AO94" i="17"/>
  <c r="AT94" i="5" s="1"/>
  <c r="AU94" i="5" s="1"/>
  <c r="AH72" i="17"/>
  <c r="AI138" i="17"/>
  <c r="L138" i="19" s="1"/>
  <c r="AM257" i="5"/>
  <c r="L257" i="4" s="1"/>
  <c r="AI240" i="15"/>
  <c r="L240" i="21" s="1"/>
  <c r="AL156" i="3"/>
  <c r="AW156" i="3"/>
  <c r="X156" i="4"/>
  <c r="BL156" i="5"/>
  <c r="H156" i="11" s="1"/>
  <c r="AX156" i="5"/>
  <c r="AY156" i="5"/>
  <c r="BH156" i="5" s="1"/>
  <c r="F156" i="11" s="1"/>
  <c r="AO156" i="3"/>
  <c r="BK156" i="5"/>
  <c r="AT156" i="3" s="1"/>
  <c r="AZ156" i="5"/>
  <c r="AP156" i="3" s="1"/>
  <c r="AW41" i="3"/>
  <c r="AY41" i="5"/>
  <c r="BH41" i="5" s="1"/>
  <c r="F41" i="11" s="1"/>
  <c r="X41" i="4"/>
  <c r="AX41" i="5"/>
  <c r="AL41" i="3"/>
  <c r="BK41" i="5"/>
  <c r="AT41" i="3" s="1"/>
  <c r="AO41" i="3"/>
  <c r="BL41" i="5"/>
  <c r="H41" i="11" s="1"/>
  <c r="AZ41" i="5"/>
  <c r="AP41" i="3" s="1"/>
  <c r="AH14" i="15"/>
  <c r="K14" i="21" s="1"/>
  <c r="AL14" i="15"/>
  <c r="O14" i="21" s="1"/>
  <c r="AM186" i="5"/>
  <c r="M177" i="4"/>
  <c r="AM177" i="5"/>
  <c r="AJ116" i="5"/>
  <c r="X116" i="3"/>
  <c r="M39" i="4"/>
  <c r="AM39" i="5"/>
  <c r="AD91" i="5"/>
  <c r="P91" i="3"/>
  <c r="AM112" i="15"/>
  <c r="P112" i="21" s="1"/>
  <c r="AH112" i="15"/>
  <c r="K112" i="21" s="1"/>
  <c r="AC94" i="5"/>
  <c r="AF94" i="5"/>
  <c r="W94" i="4" s="1"/>
  <c r="AW94" i="5"/>
  <c r="BL94" i="5" s="1"/>
  <c r="AX94" i="3" s="1"/>
  <c r="BF94" i="5"/>
  <c r="AZ94" i="3" s="1"/>
  <c r="AI94" i="5"/>
  <c r="K94" i="4" s="1"/>
  <c r="AO94" i="5"/>
  <c r="Y94" i="5"/>
  <c r="AR94" i="5"/>
  <c r="AL94" i="5"/>
  <c r="AM94" i="5" s="1"/>
  <c r="U60" i="4"/>
  <c r="Y186" i="5"/>
  <c r="K186" i="3" s="1"/>
  <c r="I287" i="21"/>
  <c r="AF170" i="5"/>
  <c r="W170" i="4" s="1"/>
  <c r="Q60" i="3"/>
  <c r="K116" i="4"/>
  <c r="AI291" i="15"/>
  <c r="L291" i="21" s="1"/>
  <c r="K166" i="4"/>
  <c r="U91" i="4"/>
  <c r="AB181" i="3"/>
  <c r="N181" i="4"/>
  <c r="BS91" i="5"/>
  <c r="K56" i="5"/>
  <c r="L56" i="5" s="1"/>
  <c r="AF56" i="5"/>
  <c r="AG56" i="5" s="1"/>
  <c r="V56" i="4" s="1"/>
  <c r="AF195" i="5"/>
  <c r="AM195" i="5"/>
  <c r="AK287" i="15"/>
  <c r="N287" i="21" s="1"/>
  <c r="AK236" i="17"/>
  <c r="N236" i="19" s="1"/>
  <c r="M156" i="4"/>
  <c r="AM156" i="5"/>
  <c r="L156" i="4" s="1"/>
  <c r="L91" i="5"/>
  <c r="BA91" i="5"/>
  <c r="BB91" i="5" s="1"/>
  <c r="BC91" i="5" s="1"/>
  <c r="AH64" i="17"/>
  <c r="K64" i="19" s="1"/>
  <c r="AO64" i="17"/>
  <c r="AT64" i="5" s="1"/>
  <c r="AU64" i="5" s="1"/>
  <c r="AV64" i="5" s="1"/>
  <c r="AI64" i="3" s="1"/>
  <c r="AJ64" i="17"/>
  <c r="M64" i="19" s="1"/>
  <c r="I64" i="19"/>
  <c r="AM64" i="17"/>
  <c r="AL64" i="17"/>
  <c r="O64" i="19" s="1"/>
  <c r="AR186" i="5"/>
  <c r="AS186" i="5" s="1"/>
  <c r="V116" i="3"/>
  <c r="AD181" i="3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AO142" i="5"/>
  <c r="AP142" i="5" s="1"/>
  <c r="AC142" i="3" s="1"/>
  <c r="AI162" i="5"/>
  <c r="AO56" i="5"/>
  <c r="O56" i="4" s="1"/>
  <c r="AI56" i="5"/>
  <c r="AJ56" i="5" s="1"/>
  <c r="AW56" i="5"/>
  <c r="AX56" i="5" s="1"/>
  <c r="AJ166" i="5"/>
  <c r="V166" i="3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V188" i="5" s="1"/>
  <c r="AI188" i="3" s="1"/>
  <c r="AJ43" i="5"/>
  <c r="K43" i="4"/>
  <c r="AI236" i="17"/>
  <c r="L236" i="19" s="1"/>
  <c r="AL236" i="17"/>
  <c r="O236" i="19" s="1"/>
  <c r="I236" i="19"/>
  <c r="AM236" i="17"/>
  <c r="P236" i="19" s="1"/>
  <c r="AJ236" i="17"/>
  <c r="AH236" i="17"/>
  <c r="K236" i="19" s="1"/>
  <c r="AD43" i="3"/>
  <c r="AA39" i="3"/>
  <c r="AC186" i="5"/>
  <c r="AD186" i="5" s="1"/>
  <c r="K170" i="5"/>
  <c r="L170" i="5" s="1"/>
  <c r="BT170" i="5" s="1"/>
  <c r="AW170" i="5"/>
  <c r="AS170" i="3" s="1"/>
  <c r="AL170" i="5"/>
  <c r="Y170" i="3" s="1"/>
  <c r="U166" i="3"/>
  <c r="T60" i="4"/>
  <c r="R91" i="3"/>
  <c r="Y56" i="5"/>
  <c r="K56" i="3" s="1"/>
  <c r="AL56" i="5"/>
  <c r="AM56" i="5" s="1"/>
  <c r="M221" i="4"/>
  <c r="AM221" i="5"/>
  <c r="I188" i="19"/>
  <c r="K94" i="5"/>
  <c r="I94" i="4" s="1"/>
  <c r="AI112" i="15"/>
  <c r="L112" i="21" s="1"/>
  <c r="AA60" i="3"/>
  <c r="AM60" i="5"/>
  <c r="L60" i="4" s="1"/>
  <c r="Y199" i="5"/>
  <c r="AJ68" i="15"/>
  <c r="M68" i="21" s="1"/>
  <c r="AO116" i="5"/>
  <c r="AD116" i="3" s="1"/>
  <c r="Y116" i="5"/>
  <c r="G116" i="4" s="1"/>
  <c r="AL116" i="5"/>
  <c r="AA116" i="3" s="1"/>
  <c r="AR116" i="5"/>
  <c r="Q116" i="4" s="1"/>
  <c r="AF116" i="5"/>
  <c r="S116" i="3" s="1"/>
  <c r="K116" i="5"/>
  <c r="BF116" i="5"/>
  <c r="Z116" i="4" s="1"/>
  <c r="AW116" i="5"/>
  <c r="AS116" i="3" s="1"/>
  <c r="AM41" i="5"/>
  <c r="Z41" i="3" s="1"/>
  <c r="AF68" i="5"/>
  <c r="AG68" i="5" s="1"/>
  <c r="T68" i="3" s="1"/>
  <c r="AO275" i="5"/>
  <c r="O275" i="4" s="1"/>
  <c r="BF137" i="5"/>
  <c r="Z137" i="4" s="1"/>
  <c r="AM7" i="5"/>
  <c r="AM89" i="5"/>
  <c r="AH77" i="15"/>
  <c r="K77" i="21" s="1"/>
  <c r="Y270" i="5"/>
  <c r="G270" i="4" s="1"/>
  <c r="AO219" i="5"/>
  <c r="AP219" i="5" s="1"/>
  <c r="AC219" i="3" s="1"/>
  <c r="AM223" i="5"/>
  <c r="AM15" i="5"/>
  <c r="AC72" i="5"/>
  <c r="AD72" i="5" s="1"/>
  <c r="AC85" i="5"/>
  <c r="AD85" i="5" s="1"/>
  <c r="AR125" i="5"/>
  <c r="AS125" i="5" s="1"/>
  <c r="AM271" i="5"/>
  <c r="L271" i="4" s="1"/>
  <c r="AF184" i="5"/>
  <c r="AL184" i="5"/>
  <c r="AM184" i="5" s="1"/>
  <c r="Z184" i="3" s="1"/>
  <c r="AM249" i="5"/>
  <c r="AH103" i="15"/>
  <c r="K103" i="21" s="1"/>
  <c r="AI103" i="5"/>
  <c r="AI295" i="15"/>
  <c r="L295" i="21" s="1"/>
  <c r="Y111" i="5"/>
  <c r="Z111" i="5" s="1"/>
  <c r="AI180" i="5"/>
  <c r="AM180" i="5"/>
  <c r="AC30" i="5"/>
  <c r="AM30" i="5"/>
  <c r="AM91" i="5"/>
  <c r="L91" i="4" s="1"/>
  <c r="AM217" i="5"/>
  <c r="AF52" i="5"/>
  <c r="AG52" i="5" s="1"/>
  <c r="T52" i="3" s="1"/>
  <c r="AI230" i="15"/>
  <c r="L230" i="21" s="1"/>
  <c r="K78" i="5"/>
  <c r="BA78" i="5" s="1"/>
  <c r="AF164" i="5"/>
  <c r="BF294" i="5"/>
  <c r="Z294" i="4" s="1"/>
  <c r="AO158" i="5"/>
  <c r="AO64" i="5"/>
  <c r="AP64" i="5" s="1"/>
  <c r="AC64" i="3" s="1"/>
  <c r="Y255" i="5"/>
  <c r="AF25" i="5"/>
  <c r="AG25" i="5" s="1"/>
  <c r="V25" i="4" s="1"/>
  <c r="AF287" i="5"/>
  <c r="AM287" i="5"/>
  <c r="Y203" i="5"/>
  <c r="AM203" i="5"/>
  <c r="Z203" i="3" s="1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R166" i="3"/>
  <c r="U91" i="3"/>
  <c r="AF85" i="5"/>
  <c r="AG85" i="5" s="1"/>
  <c r="T85" i="3" s="1"/>
  <c r="K85" i="5"/>
  <c r="L85" i="5" s="1"/>
  <c r="AB60" i="3"/>
  <c r="Q205" i="3"/>
  <c r="P205" i="3"/>
  <c r="X205" i="3"/>
  <c r="AB180" i="3"/>
  <c r="AB91" i="3"/>
  <c r="Q205" i="4"/>
  <c r="S91" i="3"/>
  <c r="Y85" i="5"/>
  <c r="Z85" i="5" s="1"/>
  <c r="BF85" i="5"/>
  <c r="Z85" i="4" s="1"/>
  <c r="AI85" i="5"/>
  <c r="AJ85" i="5" s="1"/>
  <c r="J85" i="4" s="1"/>
  <c r="BF64" i="5"/>
  <c r="AZ64" i="3" s="1"/>
  <c r="W205" i="4"/>
  <c r="R177" i="3"/>
  <c r="AC60" i="3"/>
  <c r="M213" i="3"/>
  <c r="R205" i="3"/>
  <c r="K205" i="4"/>
  <c r="N188" i="4"/>
  <c r="S30" i="3"/>
  <c r="AD91" i="3"/>
  <c r="AD217" i="3"/>
  <c r="AE205" i="3"/>
  <c r="AB188" i="3"/>
  <c r="AW195" i="5"/>
  <c r="BL195" i="5" s="1"/>
  <c r="H195" i="11" s="1"/>
  <c r="W91" i="4"/>
  <c r="AL85" i="5"/>
  <c r="AA85" i="3" s="1"/>
  <c r="AO85" i="5"/>
  <c r="AP85" i="5" s="1"/>
  <c r="O39" i="3"/>
  <c r="AC64" i="5"/>
  <c r="U205" i="3"/>
  <c r="N205" i="3"/>
  <c r="M177" i="3"/>
  <c r="AD60" i="3"/>
  <c r="T91" i="3"/>
  <c r="O205" i="3"/>
  <c r="I205" i="4"/>
  <c r="N213" i="3"/>
  <c r="U205" i="4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BS180" i="5" s="1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Z79" i="5"/>
  <c r="AA79" i="5" s="1"/>
  <c r="F79" i="4" s="1"/>
  <c r="U89" i="3"/>
  <c r="BS205" i="5"/>
  <c r="AF199" i="5"/>
  <c r="U30" i="3"/>
  <c r="M205" i="3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V25" i="5" s="1"/>
  <c r="AI25" i="3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V15" i="5" s="1"/>
  <c r="AI15" i="3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V52" i="5" s="1"/>
  <c r="AI52" i="3" s="1"/>
  <c r="AI25" i="5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BA135" i="5"/>
  <c r="O135" i="3"/>
  <c r="Y79" i="3"/>
  <c r="L79" i="4"/>
  <c r="AJ79" i="5"/>
  <c r="X79" i="3"/>
  <c r="Z181" i="5"/>
  <c r="AA181" i="5" s="1"/>
  <c r="F181" i="4" s="1"/>
  <c r="G181" i="4"/>
  <c r="AM93" i="17"/>
  <c r="P93" i="19" s="1"/>
  <c r="AO93" i="17"/>
  <c r="AI184" i="5"/>
  <c r="V184" i="3" s="1"/>
  <c r="K184" i="5"/>
  <c r="O184" i="3" s="1"/>
  <c r="AF173" i="5"/>
  <c r="AG173" i="5" s="1"/>
  <c r="BF173" i="5"/>
  <c r="Z173" i="4" s="1"/>
  <c r="AO173" i="5"/>
  <c r="AP173" i="5" s="1"/>
  <c r="N173" i="4" s="1"/>
  <c r="AI123" i="17"/>
  <c r="L123" i="19" s="1"/>
  <c r="AM123" i="17"/>
  <c r="P123" i="19" s="1"/>
  <c r="K91" i="3"/>
  <c r="Z91" i="5"/>
  <c r="AA91" i="5" s="1"/>
  <c r="F91" i="4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K111" i="5"/>
  <c r="I111" i="4" s="1"/>
  <c r="AW111" i="5"/>
  <c r="AW111" i="3" s="1"/>
  <c r="AC111" i="5"/>
  <c r="AI111" i="5"/>
  <c r="BF31" i="5"/>
  <c r="AZ31" i="3" s="1"/>
  <c r="AC31" i="5"/>
  <c r="AD31" i="5" s="1"/>
  <c r="Q31" i="3" s="1"/>
  <c r="Y31" i="5"/>
  <c r="K31" i="3" s="1"/>
  <c r="AL31" i="5"/>
  <c r="AM31" i="5" s="1"/>
  <c r="AO31" i="5"/>
  <c r="AP31" i="5" s="1"/>
  <c r="K31" i="5"/>
  <c r="L31" i="5" s="1"/>
  <c r="N31" i="3" s="1"/>
  <c r="AL111" i="17"/>
  <c r="O111" i="19" s="1"/>
  <c r="AJ111" i="17"/>
  <c r="AK111" i="17"/>
  <c r="N111" i="19" s="1"/>
  <c r="AO111" i="17"/>
  <c r="AT111" i="5" s="1"/>
  <c r="AU111" i="5" s="1"/>
  <c r="AI111" i="17"/>
  <c r="L111" i="19" s="1"/>
  <c r="I111" i="19"/>
  <c r="AP205" i="5"/>
  <c r="AD205" i="3"/>
  <c r="G111" i="4"/>
  <c r="K221" i="4"/>
  <c r="V221" i="3"/>
  <c r="K282" i="4"/>
  <c r="AJ282" i="5"/>
  <c r="J282" i="4" s="1"/>
  <c r="AO78" i="5"/>
  <c r="AP78" i="5" s="1"/>
  <c r="BF78" i="5"/>
  <c r="AZ78" i="3" s="1"/>
  <c r="AL78" i="5"/>
  <c r="AM78" i="5" s="1"/>
  <c r="AC78" i="5"/>
  <c r="AD78" i="5" s="1"/>
  <c r="T78" i="4" s="1"/>
  <c r="AJ30" i="5"/>
  <c r="V30" i="3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G6" i="4"/>
  <c r="K6" i="3"/>
  <c r="K103" i="5"/>
  <c r="AL125" i="5"/>
  <c r="AM125" i="5" s="1"/>
  <c r="AW125" i="5"/>
  <c r="AS125" i="3" s="1"/>
  <c r="AC275" i="5"/>
  <c r="U275" i="4" s="1"/>
  <c r="AI275" i="5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AM64" i="5" s="1"/>
  <c r="K64" i="5"/>
  <c r="L64" i="5" s="1"/>
  <c r="Y64" i="5"/>
  <c r="K64" i="3" s="1"/>
  <c r="AK143" i="15"/>
  <c r="N143" i="21" s="1"/>
  <c r="AL143" i="15"/>
  <c r="O143" i="21" s="1"/>
  <c r="AL25" i="5"/>
  <c r="AM25" i="5" s="1"/>
  <c r="BF25" i="5"/>
  <c r="AZ25" i="3" s="1"/>
  <c r="AR25" i="5"/>
  <c r="AS25" i="5" s="1"/>
  <c r="AF25" i="3" s="1"/>
  <c r="AW25" i="5"/>
  <c r="AS25" i="3" s="1"/>
  <c r="K25" i="5"/>
  <c r="L25" i="5" s="1"/>
  <c r="Y25" i="5"/>
  <c r="G25" i="4" s="1"/>
  <c r="AH57" i="15"/>
  <c r="K57" i="21" s="1"/>
  <c r="AI57" i="15"/>
  <c r="L57" i="21" s="1"/>
  <c r="AF186" i="5"/>
  <c r="AG186" i="5" s="1"/>
  <c r="AI186" i="5"/>
  <c r="AJ186" i="5" s="1"/>
  <c r="W186" i="3" s="1"/>
  <c r="BF186" i="5"/>
  <c r="Z186" i="4" s="1"/>
  <c r="AW186" i="5"/>
  <c r="AX186" i="5" s="1"/>
  <c r="K186" i="5"/>
  <c r="L186" i="5" s="1"/>
  <c r="AO186" i="5"/>
  <c r="AP186" i="5" s="1"/>
  <c r="N186" i="4" s="1"/>
  <c r="R217" i="3"/>
  <c r="P217" i="3"/>
  <c r="AJ193" i="5"/>
  <c r="K193" i="4"/>
  <c r="V193" i="3"/>
  <c r="AA193" i="3"/>
  <c r="M193" i="4"/>
  <c r="AL83" i="5"/>
  <c r="AM83" i="5" s="1"/>
  <c r="AC83" i="5"/>
  <c r="AD83" i="5" s="1"/>
  <c r="AS111" i="5"/>
  <c r="AE111" i="3"/>
  <c r="Q111" i="4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U203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AW135" i="3"/>
  <c r="AL60" i="3"/>
  <c r="Z188" i="4"/>
  <c r="AZ213" i="5"/>
  <c r="AP213" i="3" s="1"/>
  <c r="BK79" i="5"/>
  <c r="AT79" i="3" s="1"/>
  <c r="AO60" i="3"/>
  <c r="AO181" i="3"/>
  <c r="BK181" i="5"/>
  <c r="AT181" i="3" s="1"/>
  <c r="Z298" i="17"/>
  <c r="C298" i="19" s="1"/>
  <c r="X181" i="4"/>
  <c r="AS181" i="3"/>
  <c r="AY181" i="5"/>
  <c r="BH181" i="5" s="1"/>
  <c r="F181" i="11" s="1"/>
  <c r="AW60" i="3"/>
  <c r="AL181" i="3"/>
  <c r="H181" i="11"/>
  <c r="Z43" i="4"/>
  <c r="AZ30" i="3"/>
  <c r="BL60" i="5"/>
  <c r="AX60" i="3" s="1"/>
  <c r="AS60" i="3"/>
  <c r="AZ181" i="5"/>
  <c r="AP181" i="3" s="1"/>
  <c r="X60" i="4"/>
  <c r="AW181" i="3"/>
  <c r="AY60" i="5"/>
  <c r="BH60" i="5" s="1"/>
  <c r="F60" i="11" s="1"/>
  <c r="BK60" i="5"/>
  <c r="AT60" i="3" s="1"/>
  <c r="AX181" i="5"/>
  <c r="AX60" i="5"/>
  <c r="Z295" i="15"/>
  <c r="C295" i="21" s="1"/>
  <c r="X135" i="4"/>
  <c r="AX135" i="5"/>
  <c r="AZ221" i="5"/>
  <c r="AP221" i="3" s="1"/>
  <c r="AS135" i="3"/>
  <c r="AO135" i="3"/>
  <c r="AZ135" i="5"/>
  <c r="AP135" i="3" s="1"/>
  <c r="AY135" i="5"/>
  <c r="BH135" i="5" s="1"/>
  <c r="F135" i="11" s="1"/>
  <c r="BH205" i="5"/>
  <c r="F205" i="11" s="1"/>
  <c r="BL135" i="5"/>
  <c r="AX135" i="3" s="1"/>
  <c r="AL135" i="3"/>
  <c r="AW30" i="3"/>
  <c r="BH43" i="5"/>
  <c r="F43" i="11" s="1"/>
  <c r="AJ136" i="17"/>
  <c r="M136" i="19" s="1"/>
  <c r="AL167" i="17"/>
  <c r="O167" i="19" s="1"/>
  <c r="AO79" i="3"/>
  <c r="AY257" i="5"/>
  <c r="BH257" i="5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T56" i="5"/>
  <c r="AU56" i="5" s="1"/>
  <c r="AV56" i="5" s="1"/>
  <c r="AI56" i="3" s="1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BR181" i="5" s="1"/>
  <c r="E181" i="25" s="1"/>
  <c r="AJ229" i="17"/>
  <c r="M229" i="19" s="1"/>
  <c r="BK176" i="5"/>
  <c r="AT176" i="3" s="1"/>
  <c r="X79" i="4"/>
  <c r="AY213" i="5"/>
  <c r="BH213" i="5" s="1"/>
  <c r="F213" i="11" s="1"/>
  <c r="AX79" i="5"/>
  <c r="AZ79" i="5"/>
  <c r="AP79" i="3" s="1"/>
  <c r="BL79" i="5"/>
  <c r="H79" i="11" s="1"/>
  <c r="AO213" i="3"/>
  <c r="AW213" i="3"/>
  <c r="AW79" i="3"/>
  <c r="BL213" i="5"/>
  <c r="AX213" i="3" s="1"/>
  <c r="BK213" i="5"/>
  <c r="AT213" i="3" s="1"/>
  <c r="AS213" i="3"/>
  <c r="AZ257" i="5"/>
  <c r="AX257" i="5"/>
  <c r="AL213" i="3"/>
  <c r="AL79" i="3"/>
  <c r="Z221" i="15"/>
  <c r="C221" i="21" s="1"/>
  <c r="BL257" i="5"/>
  <c r="AY79" i="5"/>
  <c r="BH79" i="5" s="1"/>
  <c r="F79" i="11" s="1"/>
  <c r="AL103" i="5"/>
  <c r="AM103" i="5" s="1"/>
  <c r="AR103" i="5"/>
  <c r="Y103" i="5"/>
  <c r="O103" i="3"/>
  <c r="M30" i="4"/>
  <c r="AG217" i="3"/>
  <c r="Y166" i="3"/>
  <c r="M60" i="4"/>
  <c r="M203" i="4"/>
  <c r="U180" i="3"/>
  <c r="AB94" i="3"/>
  <c r="K83" i="5"/>
  <c r="L83" i="5" s="1"/>
  <c r="N83" i="3" s="1"/>
  <c r="AF125" i="5"/>
  <c r="AG125" i="5" s="1"/>
  <c r="T125" i="3" s="1"/>
  <c r="BF125" i="5"/>
  <c r="Z125" i="4" s="1"/>
  <c r="K125" i="5"/>
  <c r="BA125" i="5" s="1"/>
  <c r="G177" i="4"/>
  <c r="AE181" i="3"/>
  <c r="AB135" i="3"/>
  <c r="G166" i="4"/>
  <c r="AE156" i="3"/>
  <c r="M135" i="3"/>
  <c r="BF275" i="5"/>
  <c r="Z275" i="4" s="1"/>
  <c r="AL275" i="5"/>
  <c r="AM275" i="5" s="1"/>
  <c r="L275" i="4" s="1"/>
  <c r="G91" i="4"/>
  <c r="BF219" i="5"/>
  <c r="Z219" i="4" s="1"/>
  <c r="AC219" i="5"/>
  <c r="K103" i="4"/>
  <c r="AC173" i="5"/>
  <c r="AD173" i="5" s="1"/>
  <c r="T173" i="4" s="1"/>
  <c r="AL173" i="5"/>
  <c r="Y173" i="3" s="1"/>
  <c r="Y269" i="5"/>
  <c r="Z269" i="5" s="1"/>
  <c r="AA269" i="5" s="1"/>
  <c r="F269" i="4" s="1"/>
  <c r="AF162" i="5"/>
  <c r="AG162" i="5" s="1"/>
  <c r="V162" i="4" s="1"/>
  <c r="AC135" i="3"/>
  <c r="AI72" i="5"/>
  <c r="BF83" i="5"/>
  <c r="AZ83" i="3" s="1"/>
  <c r="Y83" i="5"/>
  <c r="G83" i="4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M103" i="3"/>
  <c r="AC79" i="3"/>
  <c r="O135" i="4"/>
  <c r="AG213" i="3"/>
  <c r="K111" i="3"/>
  <c r="AD79" i="3"/>
  <c r="K181" i="3"/>
  <c r="I135" i="4"/>
  <c r="AR275" i="5"/>
  <c r="Q275" i="4" s="1"/>
  <c r="Y275" i="5"/>
  <c r="Z275" i="5" s="1"/>
  <c r="AA275" i="5" s="1"/>
  <c r="F275" i="4" s="1"/>
  <c r="AF275" i="5"/>
  <c r="AG275" i="5" s="1"/>
  <c r="V275" i="4" s="1"/>
  <c r="BA213" i="5"/>
  <c r="BB213" i="5" s="1"/>
  <c r="BC213" i="5" s="1"/>
  <c r="V111" i="3"/>
  <c r="K219" i="5"/>
  <c r="L219" i="5" s="1"/>
  <c r="H219" i="4" s="1"/>
  <c r="AI219" i="5"/>
  <c r="AJ219" i="5" s="1"/>
  <c r="J219" i="4" s="1"/>
  <c r="AR173" i="5"/>
  <c r="AS173" i="5" s="1"/>
  <c r="Y173" i="5"/>
  <c r="G173" i="4" s="1"/>
  <c r="AI173" i="5"/>
  <c r="AF269" i="5"/>
  <c r="W269" i="4" s="1"/>
  <c r="AC269" i="5"/>
  <c r="U269" i="4" s="1"/>
  <c r="U184" i="3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U184" i="4" s="1"/>
  <c r="AJ123" i="17"/>
  <c r="AL123" i="17"/>
  <c r="O123" i="19" s="1"/>
  <c r="AF181" i="3"/>
  <c r="AW72" i="5"/>
  <c r="AX72" i="5" s="1"/>
  <c r="AD94" i="3"/>
  <c r="AI83" i="5"/>
  <c r="AJ83" i="5" s="1"/>
  <c r="W83" i="3" s="1"/>
  <c r="Y125" i="5"/>
  <c r="G125" i="4" s="1"/>
  <c r="AG181" i="3"/>
  <c r="AG156" i="3"/>
  <c r="V180" i="4"/>
  <c r="AW275" i="5"/>
  <c r="X275" i="4" s="1"/>
  <c r="K275" i="5"/>
  <c r="L275" i="5" s="1"/>
  <c r="H275" i="4" s="1"/>
  <c r="I213" i="4"/>
  <c r="X111" i="3"/>
  <c r="Y219" i="5"/>
  <c r="V103" i="3"/>
  <c r="K173" i="5"/>
  <c r="L173" i="5" s="1"/>
  <c r="H173" i="4" s="1"/>
  <c r="AW173" i="5"/>
  <c r="AS173" i="3" s="1"/>
  <c r="AO269" i="5"/>
  <c r="O269" i="4" s="1"/>
  <c r="BF269" i="5"/>
  <c r="Z269" i="4" s="1"/>
  <c r="K269" i="5"/>
  <c r="L269" i="5" s="1"/>
  <c r="H269" i="4" s="1"/>
  <c r="W184" i="4"/>
  <c r="AG254" i="5"/>
  <c r="V254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S264" i="5"/>
  <c r="P264" i="4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B79" i="3"/>
  <c r="I103" i="4"/>
  <c r="AE213" i="3"/>
  <c r="X60" i="3"/>
  <c r="O79" i="4"/>
  <c r="O213" i="3"/>
  <c r="AO184" i="17"/>
  <c r="AT184" i="5" s="1"/>
  <c r="AU184" i="5" s="1"/>
  <c r="AH184" i="3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Q243" i="3"/>
  <c r="T243" i="4"/>
  <c r="T166" i="3"/>
  <c r="V166" i="4"/>
  <c r="AD266" i="5"/>
  <c r="T266" i="4" s="1"/>
  <c r="AK150" i="15"/>
  <c r="N150" i="21" s="1"/>
  <c r="I150" i="21"/>
  <c r="AO150" i="15"/>
  <c r="K60" i="3"/>
  <c r="U243" i="4"/>
  <c r="Y158" i="5"/>
  <c r="K158" i="3" s="1"/>
  <c r="AC158" i="5"/>
  <c r="AD158" i="5" s="1"/>
  <c r="Q158" i="3" s="1"/>
  <c r="AB217" i="3"/>
  <c r="AC217" i="3"/>
  <c r="I6" i="4"/>
  <c r="BS282" i="5"/>
  <c r="M89" i="4"/>
  <c r="Q177" i="3"/>
  <c r="BA177" i="5"/>
  <c r="N177" i="3"/>
  <c r="AB41" i="3"/>
  <c r="AB30" i="3"/>
  <c r="I67" i="21"/>
  <c r="AL68" i="5"/>
  <c r="AR68" i="5"/>
  <c r="AS68" i="5" s="1"/>
  <c r="P68" i="4" s="1"/>
  <c r="N41" i="4"/>
  <c r="AF60" i="3"/>
  <c r="AD282" i="5"/>
  <c r="T282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J254" i="5"/>
  <c r="J254" i="4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G60" i="4"/>
  <c r="R243" i="3"/>
  <c r="K158" i="5"/>
  <c r="L158" i="5" s="1"/>
  <c r="AW158" i="5"/>
  <c r="AS158" i="3" s="1"/>
  <c r="O217" i="4"/>
  <c r="BS6" i="5"/>
  <c r="AE60" i="3"/>
  <c r="P177" i="3"/>
  <c r="O177" i="3"/>
  <c r="BT177" i="5"/>
  <c r="AD41" i="3"/>
  <c r="O30" i="4"/>
  <c r="AI68" i="5"/>
  <c r="AJ68" i="5" s="1"/>
  <c r="K68" i="5"/>
  <c r="L68" i="5" s="1"/>
  <c r="Z6" i="4"/>
  <c r="K41" i="4"/>
  <c r="K199" i="5"/>
  <c r="L199" i="5" s="1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N284" i="17"/>
  <c r="Q284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Z213" i="3"/>
  <c r="AF158" i="5"/>
  <c r="AG158" i="5" s="1"/>
  <c r="AL158" i="5"/>
  <c r="AA158" i="3" s="1"/>
  <c r="M6" i="3"/>
  <c r="BA6" i="5"/>
  <c r="BB6" i="5" s="1"/>
  <c r="BC6" i="5" s="1"/>
  <c r="AG60" i="3"/>
  <c r="U177" i="4"/>
  <c r="I177" i="4"/>
  <c r="AO67" i="15"/>
  <c r="Y68" i="5"/>
  <c r="G68" i="4" s="1"/>
  <c r="AC68" i="5"/>
  <c r="AD68" i="5" s="1"/>
  <c r="AJ67" i="15"/>
  <c r="M67" i="21" s="1"/>
  <c r="AM67" i="15"/>
  <c r="P67" i="21" s="1"/>
  <c r="AP254" i="5"/>
  <c r="N254" i="4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V249" i="5" s="1"/>
  <c r="AI249" i="3" s="1"/>
  <c r="AO85" i="17"/>
  <c r="AT85" i="5" s="1"/>
  <c r="AU85" i="5" s="1"/>
  <c r="AV85" i="5" s="1"/>
  <c r="R85" i="4" s="1"/>
  <c r="I199" i="19"/>
  <c r="I85" i="19"/>
  <c r="I20" i="19"/>
  <c r="AI142" i="5"/>
  <c r="AF142" i="5"/>
  <c r="AG142" i="5" s="1"/>
  <c r="V142" i="4" s="1"/>
  <c r="AC142" i="5"/>
  <c r="AD142" i="5" s="1"/>
  <c r="AW142" i="5"/>
  <c r="AS142" i="3" s="1"/>
  <c r="BF142" i="5"/>
  <c r="AZ142" i="3" s="1"/>
  <c r="K184" i="4"/>
  <c r="I166" i="4"/>
  <c r="AP166" i="5"/>
  <c r="AD166" i="3"/>
  <c r="O166" i="4"/>
  <c r="AJ181" i="5"/>
  <c r="V181" i="3"/>
  <c r="K181" i="4"/>
  <c r="AL91" i="17"/>
  <c r="O91" i="19" s="1"/>
  <c r="I91" i="19"/>
  <c r="AO91" i="17"/>
  <c r="AT91" i="5" s="1"/>
  <c r="AU91" i="5" s="1"/>
  <c r="AJ91" i="3" s="1"/>
  <c r="AK167" i="17"/>
  <c r="N167" i="19" s="1"/>
  <c r="I167" i="19"/>
  <c r="AR142" i="5"/>
  <c r="AS142" i="5" s="1"/>
  <c r="P142" i="4" s="1"/>
  <c r="Q79" i="3"/>
  <c r="K142" i="5"/>
  <c r="L142" i="5" s="1"/>
  <c r="Y142" i="5"/>
  <c r="Z142" i="5" s="1"/>
  <c r="AO167" i="17"/>
  <c r="AW164" i="5"/>
  <c r="BK164" i="5" s="1"/>
  <c r="AT164" i="3" s="1"/>
  <c r="AC164" i="5"/>
  <c r="AD164" i="5" s="1"/>
  <c r="Y164" i="5"/>
  <c r="Z164" i="5" s="1"/>
  <c r="AR164" i="5"/>
  <c r="AS164" i="5" s="1"/>
  <c r="P164" i="4" s="1"/>
  <c r="AO164" i="5"/>
  <c r="AP164" i="5" s="1"/>
  <c r="AC164" i="3" s="1"/>
  <c r="AL164" i="5"/>
  <c r="AM164" i="5" s="1"/>
  <c r="AL58" i="17"/>
  <c r="O58" i="19" s="1"/>
  <c r="AO58" i="17"/>
  <c r="AT58" i="5" s="1"/>
  <c r="AU58" i="5" s="1"/>
  <c r="U60" i="3"/>
  <c r="S60" i="3"/>
  <c r="AG181" i="5"/>
  <c r="S181" i="3"/>
  <c r="W181" i="4"/>
  <c r="U181" i="3"/>
  <c r="Y156" i="3"/>
  <c r="AA156" i="3"/>
  <c r="I156" i="4"/>
  <c r="BA156" i="5"/>
  <c r="BB156" i="5" s="1"/>
  <c r="BC156" i="5" s="1"/>
  <c r="BS156" i="5"/>
  <c r="L257" i="5"/>
  <c r="H257" i="4" s="1"/>
  <c r="I257" i="4"/>
  <c r="L111" i="5"/>
  <c r="O111" i="3"/>
  <c r="M111" i="3"/>
  <c r="BA111" i="5"/>
  <c r="AL142" i="5"/>
  <c r="AM142" i="5" s="1"/>
  <c r="X6" i="3"/>
  <c r="AL293" i="5"/>
  <c r="K293" i="5"/>
  <c r="L293" i="5" s="1"/>
  <c r="H293" i="4" s="1"/>
  <c r="Y293" i="5"/>
  <c r="G293" i="4" s="1"/>
  <c r="Y60" i="3"/>
  <c r="R156" i="3"/>
  <c r="U156" i="4"/>
  <c r="AR162" i="5"/>
  <c r="Q162" i="4" s="1"/>
  <c r="AW162" i="5"/>
  <c r="BK162" i="5" s="1"/>
  <c r="AT162" i="3" s="1"/>
  <c r="AO162" i="5"/>
  <c r="AP162" i="5" s="1"/>
  <c r="N162" i="4" s="1"/>
  <c r="BF162" i="5"/>
  <c r="Z162" i="4" s="1"/>
  <c r="K162" i="5"/>
  <c r="I162" i="4" s="1"/>
  <c r="Y162" i="5"/>
  <c r="G162" i="4" s="1"/>
  <c r="AB213" i="3"/>
  <c r="O213" i="4"/>
  <c r="AI229" i="5"/>
  <c r="X229" i="3" s="1"/>
  <c r="Y229" i="5"/>
  <c r="AR229" i="5"/>
  <c r="AS229" i="5" s="1"/>
  <c r="BF229" i="5"/>
  <c r="AZ229" i="3" s="1"/>
  <c r="V6" i="3"/>
  <c r="AB166" i="3"/>
  <c r="AC258" i="5"/>
  <c r="U258" i="4" s="1"/>
  <c r="Y258" i="5"/>
  <c r="Z258" i="5" s="1"/>
  <c r="AA258" i="5" s="1"/>
  <c r="F258" i="4" s="1"/>
  <c r="Y72" i="5"/>
  <c r="K72" i="3" s="1"/>
  <c r="AO72" i="5"/>
  <c r="AP72" i="5" s="1"/>
  <c r="N72" i="4" s="1"/>
  <c r="AL72" i="5"/>
  <c r="Y72" i="3" s="1"/>
  <c r="AR72" i="5"/>
  <c r="AS72" i="5" s="1"/>
  <c r="P72" i="4" s="1"/>
  <c r="K72" i="5"/>
  <c r="L72" i="5" s="1"/>
  <c r="BT72" i="5" s="1"/>
  <c r="M91" i="4"/>
  <c r="Y91" i="3"/>
  <c r="G89" i="4"/>
  <c r="K89" i="3"/>
  <c r="AS180" i="5"/>
  <c r="Q180" i="4"/>
  <c r="AA180" i="3"/>
  <c r="L180" i="4"/>
  <c r="Y180" i="3"/>
  <c r="O116" i="4"/>
  <c r="K221" i="3"/>
  <c r="G221" i="4"/>
  <c r="L255" i="5"/>
  <c r="H255" i="4" s="1"/>
  <c r="BA255" i="5"/>
  <c r="Y195" i="5"/>
  <c r="K195" i="3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Y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X282" i="4"/>
  <c r="BK282" i="5"/>
  <c r="AZ282" i="5"/>
  <c r="AY282" i="5"/>
  <c r="BH282" i="5" s="1"/>
  <c r="AM32" i="17"/>
  <c r="P32" i="19" s="1"/>
  <c r="AK32" i="17"/>
  <c r="N32" i="19" s="1"/>
  <c r="AJ32" i="17"/>
  <c r="M32" i="19" s="1"/>
  <c r="AS193" i="5"/>
  <c r="Q193" i="4"/>
  <c r="AE193" i="3"/>
  <c r="AG193" i="3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O94" i="3"/>
  <c r="G282" i="4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L30" i="5"/>
  <c r="N30" i="3" s="1"/>
  <c r="O30" i="3"/>
  <c r="AK232" i="15"/>
  <c r="N232" i="21" s="1"/>
  <c r="AL232" i="15"/>
  <c r="O232" i="21" s="1"/>
  <c r="AG94" i="5"/>
  <c r="U94" i="3"/>
  <c r="S94" i="3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Z89" i="3"/>
  <c r="U116" i="3"/>
  <c r="AS116" i="5"/>
  <c r="AE116" i="3"/>
  <c r="AG116" i="3"/>
  <c r="Y116" i="3"/>
  <c r="AL115" i="15"/>
  <c r="O115" i="21" s="1"/>
  <c r="AH115" i="15"/>
  <c r="K115" i="21" s="1"/>
  <c r="AJ115" i="15"/>
  <c r="M115" i="21" s="1"/>
  <c r="Z257" i="5"/>
  <c r="AA257" i="5" s="1"/>
  <c r="F257" i="4" s="1"/>
  <c r="G257" i="4"/>
  <c r="Z269" i="17"/>
  <c r="C269" i="19" s="1"/>
  <c r="A269" i="19"/>
  <c r="AH229" i="17"/>
  <c r="K229" i="19" s="1"/>
  <c r="AO229" i="17"/>
  <c r="AT229" i="5" s="1"/>
  <c r="AU229" i="5" s="1"/>
  <c r="AH229" i="3" s="1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D184" i="5"/>
  <c r="P184" i="3"/>
  <c r="R184" i="3"/>
  <c r="AI132" i="17"/>
  <c r="L132" i="19" s="1"/>
  <c r="AL132" i="17"/>
  <c r="O132" i="19" s="1"/>
  <c r="AJ132" i="17"/>
  <c r="M132" i="19" s="1"/>
  <c r="L30" i="4"/>
  <c r="AA30" i="3"/>
  <c r="Z193" i="5"/>
  <c r="AA193" i="5" s="1"/>
  <c r="F193" i="4" s="1"/>
  <c r="K193" i="3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I180" i="4"/>
  <c r="AR293" i="5"/>
  <c r="Q293" i="4" s="1"/>
  <c r="AW293" i="5"/>
  <c r="X293" i="4" s="1"/>
  <c r="AF293" i="5"/>
  <c r="AC293" i="5"/>
  <c r="U293" i="4" s="1"/>
  <c r="AI293" i="5"/>
  <c r="K293" i="4" s="1"/>
  <c r="AO293" i="5"/>
  <c r="O293" i="4" s="1"/>
  <c r="BF293" i="5"/>
  <c r="Z293" i="4" s="1"/>
  <c r="AD217" i="5"/>
  <c r="U217" i="4"/>
  <c r="BS217" i="5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O257" i="4"/>
  <c r="AP257" i="5"/>
  <c r="N257" i="4" s="1"/>
  <c r="AP156" i="5"/>
  <c r="AB156" i="3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V199" i="5" s="1"/>
  <c r="AS166" i="5"/>
  <c r="AG166" i="3"/>
  <c r="AE166" i="3"/>
  <c r="AI288" i="15"/>
  <c r="L288" i="21" s="1"/>
  <c r="AK288" i="15"/>
  <c r="N288" i="21" s="1"/>
  <c r="AL288" i="15"/>
  <c r="O288" i="21" s="1"/>
  <c r="AI237" i="17"/>
  <c r="L237" i="19" s="1"/>
  <c r="AJ237" i="17"/>
  <c r="M237" i="19" s="1"/>
  <c r="BA94" i="5"/>
  <c r="BB94" i="5" s="1"/>
  <c r="M94" i="3"/>
  <c r="U257" i="4"/>
  <c r="AD257" i="5"/>
  <c r="BS257" i="5"/>
  <c r="G193" i="4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AS135" i="5"/>
  <c r="AG135" i="3"/>
  <c r="Q135" i="4"/>
  <c r="AG156" i="5"/>
  <c r="U156" i="3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S15" i="5" s="1"/>
  <c r="AJ243" i="5"/>
  <c r="X243" i="3"/>
  <c r="K243" i="4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L79" i="5"/>
  <c r="BS79" i="5"/>
  <c r="I79" i="4"/>
  <c r="AF111" i="3"/>
  <c r="P111" i="4"/>
  <c r="BS166" i="5"/>
  <c r="K195" i="5"/>
  <c r="L195" i="5" s="1"/>
  <c r="H195" i="4" s="1"/>
  <c r="BF195" i="5"/>
  <c r="AZ195" i="3" s="1"/>
  <c r="X243" i="4"/>
  <c r="AP269" i="5"/>
  <c r="N269" i="4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S269" i="5"/>
  <c r="P269" i="4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Y243" i="3"/>
  <c r="AB221" i="3"/>
  <c r="W213" i="4"/>
  <c r="AL177" i="3"/>
  <c r="AO195" i="5"/>
  <c r="AP195" i="5" s="1"/>
  <c r="AJ279" i="5"/>
  <c r="J279" i="4" s="1"/>
  <c r="K275" i="4"/>
  <c r="AJ275" i="5"/>
  <c r="J275" i="4" s="1"/>
  <c r="W203" i="4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L135" i="5"/>
  <c r="BS135" i="5"/>
  <c r="AL219" i="17"/>
  <c r="O219" i="19" s="1"/>
  <c r="AJ219" i="17"/>
  <c r="M219" i="19" s="1"/>
  <c r="AD156" i="5"/>
  <c r="P156" i="3"/>
  <c r="AL162" i="5"/>
  <c r="AA162" i="3" s="1"/>
  <c r="AC162" i="5"/>
  <c r="AD162" i="5" s="1"/>
  <c r="AJ162" i="5"/>
  <c r="W162" i="3" s="1"/>
  <c r="AI164" i="5"/>
  <c r="AJ164" i="5" s="1"/>
  <c r="J164" i="4" s="1"/>
  <c r="K164" i="5"/>
  <c r="L164" i="5" s="1"/>
  <c r="AM122" i="17"/>
  <c r="P122" i="19" s="1"/>
  <c r="AI122" i="17"/>
  <c r="L122" i="19" s="1"/>
  <c r="AK122" i="17"/>
  <c r="N122" i="19" s="1"/>
  <c r="AL122" i="17"/>
  <c r="O122" i="19" s="1"/>
  <c r="AH122" i="17"/>
  <c r="K122" i="19" s="1"/>
  <c r="Q203" i="4"/>
  <c r="V213" i="3"/>
  <c r="G30" i="4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L180" i="5"/>
  <c r="M180" i="3"/>
  <c r="BA180" i="5"/>
  <c r="BB180" i="5" s="1"/>
  <c r="BC180" i="5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S254" i="5"/>
  <c r="P254" i="4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K264" i="4"/>
  <c r="AJ264" i="5"/>
  <c r="J264" i="4" s="1"/>
  <c r="AI293" i="17"/>
  <c r="L293" i="19" s="1"/>
  <c r="AH293" i="17"/>
  <c r="K293" i="19" s="1"/>
  <c r="AG89" i="5"/>
  <c r="W89" i="4"/>
  <c r="AJ60" i="5"/>
  <c r="V60" i="3"/>
  <c r="AP213" i="5"/>
  <c r="AD213" i="3"/>
  <c r="AL105" i="5"/>
  <c r="Y105" i="3" s="1"/>
  <c r="AW105" i="5"/>
  <c r="AW105" i="3" s="1"/>
  <c r="AF105" i="5"/>
  <c r="BF105" i="5"/>
  <c r="AZ105" i="3" s="1"/>
  <c r="O282" i="4"/>
  <c r="AP282" i="5"/>
  <c r="N282" i="4" s="1"/>
  <c r="L156" i="5"/>
  <c r="O156" i="3"/>
  <c r="J49" i="19"/>
  <c r="A283" i="19"/>
  <c r="Z283" i="17"/>
  <c r="C283" i="19" s="1"/>
  <c r="AJ156" i="5"/>
  <c r="X156" i="3"/>
  <c r="AI64" i="5"/>
  <c r="AJ64" i="5" s="1"/>
  <c r="W64" i="3" s="1"/>
  <c r="AR64" i="5"/>
  <c r="AS64" i="5" s="1"/>
  <c r="AF64" i="3" s="1"/>
  <c r="AP103" i="5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K137" i="5"/>
  <c r="AR137" i="5"/>
  <c r="AL137" i="5"/>
  <c r="AM137" i="5" s="1"/>
  <c r="AC137" i="5"/>
  <c r="AW137" i="5"/>
  <c r="AS137" i="3" s="1"/>
  <c r="Y137" i="5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K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S271" i="4" s="1"/>
  <c r="I271" i="19"/>
  <c r="AO159" i="17"/>
  <c r="AO60" i="17"/>
  <c r="AT70" i="5"/>
  <c r="AU70" i="5" s="1"/>
  <c r="AV70" i="5" s="1"/>
  <c r="AI70" i="3" s="1"/>
  <c r="I159" i="19"/>
  <c r="AT156" i="5"/>
  <c r="AU156" i="5" s="1"/>
  <c r="AV156" i="5" s="1"/>
  <c r="R156" i="4" s="1"/>
  <c r="W180" i="4"/>
  <c r="AT43" i="5"/>
  <c r="AU43" i="5" s="1"/>
  <c r="AH43" i="3" s="1"/>
  <c r="AL20" i="5"/>
  <c r="AM20" i="5" s="1"/>
  <c r="AF20" i="5"/>
  <c r="AC20" i="5"/>
  <c r="AW20" i="5"/>
  <c r="AS20" i="3" s="1"/>
  <c r="AI20" i="5"/>
  <c r="AO20" i="5"/>
  <c r="Y20" i="5"/>
  <c r="AR20" i="5"/>
  <c r="K20" i="5"/>
  <c r="Q41" i="4"/>
  <c r="BS39" i="5"/>
  <c r="M243" i="4"/>
  <c r="P39" i="3"/>
  <c r="AW258" i="5"/>
  <c r="X258" i="4" s="1"/>
  <c r="AF41" i="3"/>
  <c r="AA203" i="3"/>
  <c r="Y41" i="3"/>
  <c r="O203" i="3"/>
  <c r="AA243" i="3"/>
  <c r="AB6" i="3"/>
  <c r="U6" i="3"/>
  <c r="U135" i="4"/>
  <c r="AO68" i="5"/>
  <c r="AP68" i="5" s="1"/>
  <c r="AC68" i="3" s="1"/>
  <c r="BF68" i="5"/>
  <c r="Z68" i="4" s="1"/>
  <c r="U41" i="4"/>
  <c r="Q135" i="3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S180" i="3"/>
  <c r="G243" i="4"/>
  <c r="J6" i="4"/>
  <c r="V203" i="3"/>
  <c r="AR52" i="5"/>
  <c r="AS52" i="5" s="1"/>
  <c r="P52" i="4" s="1"/>
  <c r="U39" i="4"/>
  <c r="BF258" i="5"/>
  <c r="Z258" i="4" s="1"/>
  <c r="K258" i="5"/>
  <c r="L258" i="5" s="1"/>
  <c r="H258" i="4" s="1"/>
  <c r="AE94" i="3"/>
  <c r="T176" i="4"/>
  <c r="I72" i="19"/>
  <c r="J238" i="19"/>
  <c r="AJ122" i="17"/>
  <c r="I122" i="19"/>
  <c r="AO122" i="17"/>
  <c r="K105" i="5"/>
  <c r="AI105" i="5"/>
  <c r="Y105" i="5"/>
  <c r="AC105" i="5"/>
  <c r="AO105" i="5"/>
  <c r="AR105" i="5"/>
  <c r="AS105" i="5" s="1"/>
  <c r="AO72" i="17"/>
  <c r="AT72" i="5" s="1"/>
  <c r="AU72" i="5" s="1"/>
  <c r="AV72" i="5" s="1"/>
  <c r="R72" i="4" s="1"/>
  <c r="BF20" i="5"/>
  <c r="Z20" i="4" s="1"/>
  <c r="AK20" i="17"/>
  <c r="AO20" i="17"/>
  <c r="AT20" i="5" s="1"/>
  <c r="AU20" i="5" s="1"/>
  <c r="AW177" i="3"/>
  <c r="Z217" i="4"/>
  <c r="AZ135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BL282" i="5"/>
  <c r="AO177" i="3"/>
  <c r="AX282" i="5"/>
  <c r="Z219" i="15"/>
  <c r="C219" i="21" s="1"/>
  <c r="Z9" i="15"/>
  <c r="C9" i="21" s="1"/>
  <c r="AX177" i="5"/>
  <c r="Z195" i="15"/>
  <c r="C195" i="21" s="1"/>
  <c r="Z267" i="15"/>
  <c r="C267" i="21" s="1"/>
  <c r="AZ181" i="3"/>
  <c r="Z79" i="4"/>
  <c r="AS89" i="3"/>
  <c r="Z60" i="4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AS243" i="3"/>
  <c r="AZ166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AZ30" i="5"/>
  <c r="AP30" i="3" s="1"/>
  <c r="X30" i="4"/>
  <c r="AY30" i="5"/>
  <c r="BH30" i="5" s="1"/>
  <c r="F30" i="11" s="1"/>
  <c r="AZ111" i="3"/>
  <c r="Z67" i="15"/>
  <c r="C67" i="21" s="1"/>
  <c r="AS30" i="3"/>
  <c r="AO30" i="3"/>
  <c r="Z171" i="15"/>
  <c r="C171" i="21" s="1"/>
  <c r="Z31" i="15"/>
  <c r="C31" i="21" s="1"/>
  <c r="Z181" i="15"/>
  <c r="C181" i="21" s="1"/>
  <c r="Z74" i="15"/>
  <c r="C74" i="21" s="1"/>
  <c r="Z126" i="15"/>
  <c r="C126" i="21" s="1"/>
  <c r="BL30" i="5"/>
  <c r="AX30" i="3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AL30" i="3"/>
  <c r="Z85" i="15"/>
  <c r="C85" i="21" s="1"/>
  <c r="Z112" i="15"/>
  <c r="C112" i="21" s="1"/>
  <c r="Z11" i="15"/>
  <c r="C11" i="21" s="1"/>
  <c r="AX30" i="5"/>
  <c r="BL91" i="5"/>
  <c r="H91" i="11" s="1"/>
  <c r="AZ91" i="5"/>
  <c r="AP91" i="3" s="1"/>
  <c r="AY221" i="5"/>
  <c r="BH221" i="5" s="1"/>
  <c r="F221" i="11" s="1"/>
  <c r="AS221" i="3"/>
  <c r="AZ205" i="3"/>
  <c r="AO221" i="3"/>
  <c r="Z177" i="15"/>
  <c r="C177" i="21" s="1"/>
  <c r="Z213" i="4"/>
  <c r="Z249" i="15"/>
  <c r="C249" i="21" s="1"/>
  <c r="AX176" i="5"/>
  <c r="AO217" i="3"/>
  <c r="Z24" i="15"/>
  <c r="C24" i="21" s="1"/>
  <c r="BK217" i="5"/>
  <c r="AT217" i="3" s="1"/>
  <c r="AZ217" i="5"/>
  <c r="AP217" i="3" s="1"/>
  <c r="Z193" i="4"/>
  <c r="AL221" i="3"/>
  <c r="AW193" i="3"/>
  <c r="AW91" i="3"/>
  <c r="AX91" i="5"/>
  <c r="AY193" i="5"/>
  <c r="BH193" i="5" s="1"/>
  <c r="F193" i="11" s="1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BL264" i="5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56" i="4"/>
  <c r="X217" i="4"/>
  <c r="Z130" i="15"/>
  <c r="C130" i="21" s="1"/>
  <c r="Z70" i="15"/>
  <c r="C70" i="21" s="1"/>
  <c r="AS217" i="3"/>
  <c r="Z99" i="15"/>
  <c r="C99" i="21" s="1"/>
  <c r="Z41" i="15"/>
  <c r="C41" i="21" s="1"/>
  <c r="Z111" i="15"/>
  <c r="C111" i="21" s="1"/>
  <c r="Z287" i="17"/>
  <c r="C287" i="19" s="1"/>
  <c r="AW39" i="3"/>
  <c r="AW217" i="3"/>
  <c r="Z21" i="15"/>
  <c r="C21" i="21" s="1"/>
  <c r="Z54" i="15"/>
  <c r="C54" i="21" s="1"/>
  <c r="Z17" i="15"/>
  <c r="C17" i="21" s="1"/>
  <c r="Z245" i="15"/>
  <c r="C245" i="21" s="1"/>
  <c r="BL217" i="5"/>
  <c r="H217" i="11" s="1"/>
  <c r="Z75" i="15"/>
  <c r="C75" i="21" s="1"/>
  <c r="Z185" i="15"/>
  <c r="C185" i="21" s="1"/>
  <c r="AZ180" i="3"/>
  <c r="AL39" i="3"/>
  <c r="AL217" i="3"/>
  <c r="Z193" i="15"/>
  <c r="C193" i="21" s="1"/>
  <c r="Z32" i="15"/>
  <c r="C32" i="21" s="1"/>
  <c r="Z36" i="15"/>
  <c r="C36" i="21" s="1"/>
  <c r="Z243" i="15"/>
  <c r="C243" i="21" s="1"/>
  <c r="Z43" i="15"/>
  <c r="C43" i="21" s="1"/>
  <c r="AY217" i="5"/>
  <c r="BH217" i="5" s="1"/>
  <c r="F217" i="11" s="1"/>
  <c r="Z282" i="17"/>
  <c r="C282" i="19" s="1"/>
  <c r="Z267" i="17"/>
  <c r="C267" i="19" s="1"/>
  <c r="BL176" i="5"/>
  <c r="AO243" i="3"/>
  <c r="Z276" i="17"/>
  <c r="C276" i="19" s="1"/>
  <c r="AL243" i="3"/>
  <c r="AY243" i="5"/>
  <c r="BH243" i="5" s="1"/>
  <c r="F243" i="11" s="1"/>
  <c r="Z101" i="15"/>
  <c r="C101" i="21" s="1"/>
  <c r="Z284" i="15"/>
  <c r="C284" i="21" s="1"/>
  <c r="Z286" i="15"/>
  <c r="C286" i="21" s="1"/>
  <c r="Z175" i="17"/>
  <c r="C175" i="19" s="1"/>
  <c r="AS243" i="5"/>
  <c r="P243" i="4" s="1"/>
  <c r="AG243" i="3"/>
  <c r="Q243" i="4"/>
  <c r="AK162" i="15"/>
  <c r="N162" i="21" s="1"/>
  <c r="AM291" i="15"/>
  <c r="P291" i="21" s="1"/>
  <c r="AK291" i="15"/>
  <c r="N291" i="21" s="1"/>
  <c r="AE243" i="3"/>
  <c r="L287" i="4"/>
  <c r="M287" i="4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J217" i="5"/>
  <c r="X217" i="3"/>
  <c r="V217" i="3"/>
  <c r="L217" i="5"/>
  <c r="I217" i="4"/>
  <c r="O217" i="3"/>
  <c r="M217" i="3"/>
  <c r="BA217" i="5"/>
  <c r="BB217" i="5" s="1"/>
  <c r="BC217" i="5" s="1"/>
  <c r="AG193" i="5"/>
  <c r="U193" i="3"/>
  <c r="W193" i="4"/>
  <c r="S193" i="3"/>
  <c r="AP193" i="5"/>
  <c r="O193" i="4"/>
  <c r="AD193" i="3"/>
  <c r="U285" i="4"/>
  <c r="AD285" i="5"/>
  <c r="T285" i="4" s="1"/>
  <c r="AS39" i="5"/>
  <c r="AE39" i="3"/>
  <c r="Y52" i="5"/>
  <c r="Z52" i="5" s="1"/>
  <c r="K52" i="5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U263" i="4"/>
  <c r="AD263" i="5"/>
  <c r="T263" i="4" s="1"/>
  <c r="AS203" i="5"/>
  <c r="AG203" i="3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AJ94" i="5"/>
  <c r="K270" i="5"/>
  <c r="I270" i="4" s="1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G60" i="5"/>
  <c r="W60" i="4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Z243" i="3"/>
  <c r="Z243" i="4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L282" i="5"/>
  <c r="H282" i="4" s="1"/>
  <c r="BA282" i="5"/>
  <c r="BB282" i="5" s="1"/>
  <c r="BC282" i="5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Y63" i="5"/>
  <c r="AW63" i="5"/>
  <c r="BF63" i="5"/>
  <c r="AI63" i="5"/>
  <c r="K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AP264" i="5"/>
  <c r="N264" i="4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Y294" i="5"/>
  <c r="AF294" i="5"/>
  <c r="AO294" i="5"/>
  <c r="AI294" i="5"/>
  <c r="AR294" i="5"/>
  <c r="AC294" i="5"/>
  <c r="AW294" i="5"/>
  <c r="K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AD264" i="5"/>
  <c r="T264" i="4" s="1"/>
  <c r="BS254" i="5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L243" i="5"/>
  <c r="BA243" i="5"/>
  <c r="BB243" i="5" s="1"/>
  <c r="BS243" i="5"/>
  <c r="M243" i="3"/>
  <c r="AK40" i="17"/>
  <c r="N40" i="19" s="1"/>
  <c r="AM40" i="17"/>
  <c r="P40" i="19" s="1"/>
  <c r="AO40" i="17"/>
  <c r="AT40" i="5" s="1"/>
  <c r="AU40" i="5" s="1"/>
  <c r="AV40" i="5" s="1"/>
  <c r="AI40" i="3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K297" i="5"/>
  <c r="AI297" i="5"/>
  <c r="K297" i="4" s="1"/>
  <c r="AO297" i="5"/>
  <c r="O297" i="4" s="1"/>
  <c r="BF297" i="5"/>
  <c r="Z297" i="4" s="1"/>
  <c r="Y297" i="5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Y147" i="5"/>
  <c r="AF147" i="5"/>
  <c r="AL147" i="5"/>
  <c r="AM147" i="5" s="1"/>
  <c r="AW147" i="5"/>
  <c r="AS147" i="3" s="1"/>
  <c r="AI147" i="5"/>
  <c r="AO147" i="5"/>
  <c r="AP147" i="5" s="1"/>
  <c r="BF147" i="5"/>
  <c r="AC147" i="5"/>
  <c r="K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K51" i="5"/>
  <c r="L51" i="5" s="1"/>
  <c r="AC51" i="5"/>
  <c r="Y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K285" i="4"/>
  <c r="AJ285" i="5"/>
  <c r="J285" i="4" s="1"/>
  <c r="U279" i="4"/>
  <c r="AD279" i="5"/>
  <c r="T279" i="4" s="1"/>
  <c r="I243" i="4"/>
  <c r="O261" i="4"/>
  <c r="AP261" i="5"/>
  <c r="N261" i="4" s="1"/>
  <c r="R41" i="3"/>
  <c r="AD41" i="5"/>
  <c r="P41" i="3"/>
  <c r="Z124" i="15"/>
  <c r="C124" i="21" s="1"/>
  <c r="BK243" i="5"/>
  <c r="AT243" i="3" s="1"/>
  <c r="AW243" i="3"/>
  <c r="AX243" i="5"/>
  <c r="AZ243" i="5"/>
  <c r="AP243" i="3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T234" i="5" s="1"/>
  <c r="AU234" i="5" s="1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K37" i="5"/>
  <c r="BF37" i="5"/>
  <c r="Y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Y127" i="5"/>
  <c r="AL127" i="5"/>
  <c r="AM127" i="5" s="1"/>
  <c r="AO127" i="5"/>
  <c r="AP127" i="5" s="1"/>
  <c r="K127" i="5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K178" i="5"/>
  <c r="BF178" i="5"/>
  <c r="AC178" i="5"/>
  <c r="AW178" i="5"/>
  <c r="AI178" i="5"/>
  <c r="AF178" i="5"/>
  <c r="AL178" i="5"/>
  <c r="AM178" i="5" s="1"/>
  <c r="AO178" i="5"/>
  <c r="AP178" i="5" s="1"/>
  <c r="AR178" i="5"/>
  <c r="Y178" i="5"/>
  <c r="J100" i="19"/>
  <c r="AM30" i="17"/>
  <c r="P30" i="19" s="1"/>
  <c r="AH30" i="17"/>
  <c r="K30" i="19" s="1"/>
  <c r="AL30" i="17"/>
  <c r="O30" i="19" s="1"/>
  <c r="I30" i="19"/>
  <c r="AO30" i="17"/>
  <c r="AT30" i="5" s="1"/>
  <c r="AU30" i="5" s="1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K206" i="5"/>
  <c r="AI206" i="5"/>
  <c r="AF206" i="5"/>
  <c r="Y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AV9" i="5" s="1"/>
  <c r="R9" i="4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Y81" i="5"/>
  <c r="K81" i="5"/>
  <c r="AR81" i="5"/>
  <c r="T242" i="4"/>
  <c r="Q242" i="3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K298" i="5"/>
  <c r="L298" i="5" s="1"/>
  <c r="AF298" i="5"/>
  <c r="W298" i="4" s="1"/>
  <c r="AC298" i="5"/>
  <c r="Y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Q282" i="4"/>
  <c r="AS282" i="5"/>
  <c r="P282" i="4" s="1"/>
  <c r="P94" i="19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Y88" i="5"/>
  <c r="K88" i="5"/>
  <c r="L88" i="5" s="1"/>
  <c r="AL88" i="5"/>
  <c r="AM88" i="5" s="1"/>
  <c r="AW88" i="5"/>
  <c r="AY88" i="5" s="1"/>
  <c r="AR88" i="5"/>
  <c r="AO88" i="5"/>
  <c r="AF88" i="5"/>
  <c r="AG88" i="5" s="1"/>
  <c r="AC88" i="5"/>
  <c r="BF88" i="5"/>
  <c r="AP180" i="5"/>
  <c r="O180" i="4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L94" i="5"/>
  <c r="Z143" i="15"/>
  <c r="C143" i="21" s="1"/>
  <c r="AR236" i="5"/>
  <c r="AF236" i="5"/>
  <c r="BF236" i="5"/>
  <c r="AO236" i="5"/>
  <c r="AW236" i="5"/>
  <c r="BK236" i="5" s="1"/>
  <c r="AT236" i="3" s="1"/>
  <c r="K236" i="5"/>
  <c r="AI236" i="5"/>
  <c r="Y236" i="5"/>
  <c r="AC236" i="5"/>
  <c r="AD236" i="5" s="1"/>
  <c r="AL236" i="5"/>
  <c r="AM236" i="5" s="1"/>
  <c r="AI159" i="15"/>
  <c r="L159" i="21" s="1"/>
  <c r="BF187" i="5"/>
  <c r="AF187" i="5"/>
  <c r="AI187" i="5"/>
  <c r="AR187" i="5"/>
  <c r="Y187" i="5"/>
  <c r="AW187" i="5"/>
  <c r="AS187" i="3" s="1"/>
  <c r="AO187" i="5"/>
  <c r="K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AV117" i="5" s="1"/>
  <c r="R117" i="4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L217" i="4"/>
  <c r="M217" i="4"/>
  <c r="AA217" i="3"/>
  <c r="AM227" i="15"/>
  <c r="P227" i="21" s="1"/>
  <c r="O258" i="4"/>
  <c r="AP258" i="5"/>
  <c r="N258" i="4" s="1"/>
  <c r="Z30" i="15"/>
  <c r="C30" i="21" s="1"/>
  <c r="AP203" i="5"/>
  <c r="AC203" i="3" s="1"/>
  <c r="O203" i="4"/>
  <c r="AD203" i="3"/>
  <c r="AF243" i="3"/>
  <c r="Q287" i="4"/>
  <c r="AS287" i="5"/>
  <c r="P287" i="4" s="1"/>
  <c r="G39" i="4"/>
  <c r="Z39" i="5"/>
  <c r="L39" i="3" s="1"/>
  <c r="J57" i="19"/>
  <c r="AR57" i="5"/>
  <c r="BF57" i="5"/>
  <c r="Y57" i="5"/>
  <c r="AI57" i="5"/>
  <c r="AW57" i="5"/>
  <c r="BL57" i="5" s="1"/>
  <c r="AF57" i="5"/>
  <c r="AC57" i="5"/>
  <c r="AO57" i="5"/>
  <c r="K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P284" i="19"/>
  <c r="AO247" i="17"/>
  <c r="AT247" i="5" s="1"/>
  <c r="AU247" i="5" s="1"/>
  <c r="AV247" i="5" s="1"/>
  <c r="R247" i="4" s="1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T19" i="5" s="1"/>
  <c r="AU19" i="5" s="1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K210" i="5"/>
  <c r="Y210" i="5"/>
  <c r="AR210" i="5"/>
  <c r="AW210" i="5"/>
  <c r="AZ210" i="5" s="1"/>
  <c r="AP210" i="3" s="1"/>
  <c r="AL210" i="5"/>
  <c r="AM210" i="5" s="1"/>
  <c r="J179" i="19"/>
  <c r="K179" i="5"/>
  <c r="Y179" i="5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V177" i="5" s="1"/>
  <c r="AI177" i="3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Y295" i="5"/>
  <c r="BF295" i="5"/>
  <c r="Z295" i="4" s="1"/>
  <c r="AC295" i="5"/>
  <c r="U295" i="4" s="1"/>
  <c r="K295" i="5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Y96" i="5"/>
  <c r="K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K216" i="5"/>
  <c r="AF216" i="5"/>
  <c r="AO216" i="5"/>
  <c r="AC216" i="5"/>
  <c r="AD216" i="5" s="1"/>
  <c r="AL216" i="5"/>
  <c r="AM216" i="5" s="1"/>
  <c r="AR216" i="5"/>
  <c r="Y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AV297" i="5" s="1"/>
  <c r="R297" i="4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Y8" i="5"/>
  <c r="K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K259" i="5"/>
  <c r="AL259" i="5"/>
  <c r="AM259" i="5" s="1"/>
  <c r="AR259" i="5"/>
  <c r="Q259" i="4" s="1"/>
  <c r="AC259" i="5"/>
  <c r="U259" i="4" s="1"/>
  <c r="AO259" i="5"/>
  <c r="O259" i="4" s="1"/>
  <c r="Y259" i="5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T295" i="5" s="1"/>
  <c r="AU295" i="5" s="1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Y146" i="5"/>
  <c r="K146" i="5"/>
  <c r="L146" i="5" s="1"/>
  <c r="AI146" i="5"/>
  <c r="AF146" i="5"/>
  <c r="BF146" i="5"/>
  <c r="J146" i="19"/>
  <c r="AH54" i="17"/>
  <c r="K54" i="19" s="1"/>
  <c r="AO54" i="17"/>
  <c r="AT54" i="5" s="1"/>
  <c r="AU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R174" i="5"/>
  <c r="AL174" i="5"/>
  <c r="AM174" i="5" s="1"/>
  <c r="K174" i="5"/>
  <c r="Y174" i="5"/>
  <c r="BF174" i="5"/>
  <c r="AO174" i="5"/>
  <c r="AW174" i="5"/>
  <c r="AZ174" i="5" s="1"/>
  <c r="AP174" i="3" s="1"/>
  <c r="AG174" i="5"/>
  <c r="AI174" i="5"/>
  <c r="AO99" i="5"/>
  <c r="BF99" i="5"/>
  <c r="AC99" i="5"/>
  <c r="AF99" i="5"/>
  <c r="AL99" i="5"/>
  <c r="AM99" i="5" s="1"/>
  <c r="AR99" i="5"/>
  <c r="Y99" i="5"/>
  <c r="AI99" i="5"/>
  <c r="K99" i="5"/>
  <c r="L99" i="5" s="1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W255" i="4"/>
  <c r="AG255" i="5"/>
  <c r="V255" i="4" s="1"/>
  <c r="L264" i="4"/>
  <c r="M264" i="4"/>
  <c r="Z254" i="5"/>
  <c r="AA254" i="5" s="1"/>
  <c r="F254" i="4" s="1"/>
  <c r="G254" i="4"/>
  <c r="X254" i="4"/>
  <c r="AY254" i="5"/>
  <c r="BH254" i="5" s="1"/>
  <c r="AX254" i="5"/>
  <c r="AZ254" i="5"/>
  <c r="BL254" i="5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K114" i="5"/>
  <c r="Y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AS217" i="5"/>
  <c r="Q217" i="4"/>
  <c r="BS193" i="5"/>
  <c r="BA193" i="5"/>
  <c r="BB193" i="5" s="1"/>
  <c r="BC193" i="5" s="1"/>
  <c r="O193" i="3"/>
  <c r="I193" i="4"/>
  <c r="L193" i="5"/>
  <c r="AS193" i="3"/>
  <c r="AZ193" i="5"/>
  <c r="AP193" i="3" s="1"/>
  <c r="AL193" i="3"/>
  <c r="BL193" i="5"/>
  <c r="H193" i="11" s="1"/>
  <c r="AO193" i="3"/>
  <c r="BK193" i="5"/>
  <c r="AT193" i="3" s="1"/>
  <c r="X193" i="4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Y244" i="5"/>
  <c r="AC244" i="5"/>
  <c r="AF244" i="5"/>
  <c r="AG244" i="5" s="1"/>
  <c r="K244" i="5"/>
  <c r="L244" i="5" s="1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AT200" i="5" s="1"/>
  <c r="AU200" i="5" s="1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Y252" i="5"/>
  <c r="AF252" i="5"/>
  <c r="W252" i="4" s="1"/>
  <c r="AO252" i="5"/>
  <c r="O252" i="4" s="1"/>
  <c r="AI252" i="5"/>
  <c r="K252" i="4" s="1"/>
  <c r="K252" i="5"/>
  <c r="L252" i="5" s="1"/>
  <c r="AR252" i="5"/>
  <c r="Q252" i="4" s="1"/>
  <c r="P15" i="19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Y69" i="5"/>
  <c r="BF69" i="5"/>
  <c r="AW69" i="5"/>
  <c r="BK69" i="5" s="1"/>
  <c r="AT69" i="3" s="1"/>
  <c r="AF69" i="5"/>
  <c r="AG69" i="5" s="1"/>
  <c r="AR69" i="5"/>
  <c r="AO69" i="5"/>
  <c r="AI69" i="5"/>
  <c r="AL69" i="5"/>
  <c r="AM69" i="5" s="1"/>
  <c r="K69" i="5"/>
  <c r="AC69" i="5"/>
  <c r="N264" i="19"/>
  <c r="AN264" i="17"/>
  <c r="Q264" i="19" s="1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O139" i="19"/>
  <c r="J17" i="19"/>
  <c r="A90" i="21"/>
  <c r="Z90" i="15"/>
  <c r="C90" i="21" s="1"/>
  <c r="Z232" i="15"/>
  <c r="C232" i="21" s="1"/>
  <c r="K72" i="19"/>
  <c r="AO159" i="15"/>
  <c r="I159" i="21"/>
  <c r="AH159" i="15"/>
  <c r="K159" i="21" s="1"/>
  <c r="AK159" i="15"/>
  <c r="N159" i="21" s="1"/>
  <c r="AJ159" i="15"/>
  <c r="M159" i="21" s="1"/>
  <c r="AL159" i="15"/>
  <c r="O159" i="21" s="1"/>
  <c r="L254" i="5"/>
  <c r="BA254" i="5"/>
  <c r="A78" i="21"/>
  <c r="Z78" i="15"/>
  <c r="C78" i="21" s="1"/>
  <c r="AG217" i="5"/>
  <c r="W217" i="4"/>
  <c r="U217" i="3"/>
  <c r="K243" i="3"/>
  <c r="AH128" i="15"/>
  <c r="K128" i="21" s="1"/>
  <c r="AG271" i="5"/>
  <c r="V271" i="4" s="1"/>
  <c r="AJ291" i="15"/>
  <c r="M291" i="21" s="1"/>
  <c r="AH291" i="15"/>
  <c r="K291" i="21" s="1"/>
  <c r="K263" i="4"/>
  <c r="AJ263" i="5"/>
  <c r="J263" i="4" s="1"/>
  <c r="G287" i="4"/>
  <c r="Z287" i="5"/>
  <c r="AA287" i="5" s="1"/>
  <c r="F287" i="4" s="1"/>
  <c r="I287" i="4"/>
  <c r="BA287" i="5"/>
  <c r="BB287" i="5" s="1"/>
  <c r="L287" i="5"/>
  <c r="H287" i="4" s="1"/>
  <c r="Z87" i="15"/>
  <c r="C87" i="21" s="1"/>
  <c r="AD221" i="5"/>
  <c r="Q221" i="3" s="1"/>
  <c r="BS221" i="5"/>
  <c r="U221" i="4"/>
  <c r="AG41" i="5"/>
  <c r="V41" i="4" s="1"/>
  <c r="U41" i="3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Y290" i="5"/>
  <c r="AC290" i="5"/>
  <c r="U290" i="4" s="1"/>
  <c r="AL290" i="5"/>
  <c r="AM290" i="5" s="1"/>
  <c r="AO290" i="5"/>
  <c r="K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K238" i="5"/>
  <c r="AR238" i="5"/>
  <c r="AS238" i="5" s="1"/>
  <c r="AF238" i="5"/>
  <c r="AO238" i="5"/>
  <c r="AP238" i="5" s="1"/>
  <c r="BF238" i="5"/>
  <c r="Y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N234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Y286" i="5"/>
  <c r="AO286" i="5"/>
  <c r="O286" i="4" s="1"/>
  <c r="K286" i="5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Y109" i="5"/>
  <c r="AW109" i="5"/>
  <c r="BL109" i="5" s="1"/>
  <c r="K109" i="5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J154" i="3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S262" i="4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Y123" i="5"/>
  <c r="AW123" i="5"/>
  <c r="BF123" i="5"/>
  <c r="AR123" i="5"/>
  <c r="AI123" i="5"/>
  <c r="AL123" i="5"/>
  <c r="AM123" i="5" s="1"/>
  <c r="K123" i="5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M242" i="3"/>
  <c r="I242" i="4"/>
  <c r="BS242" i="5"/>
  <c r="O242" i="3"/>
  <c r="BA242" i="5"/>
  <c r="BB242" i="5" s="1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Y198" i="5"/>
  <c r="AF198" i="5"/>
  <c r="AG198" i="5" s="1"/>
  <c r="AC198" i="5"/>
  <c r="BF198" i="5"/>
  <c r="AL198" i="5"/>
  <c r="AM198" i="5" s="1"/>
  <c r="AO198" i="5"/>
  <c r="AP198" i="5" s="1"/>
  <c r="K198" i="5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K165" i="5"/>
  <c r="AL165" i="5"/>
  <c r="AM165" i="5" s="1"/>
  <c r="AI165" i="5"/>
  <c r="AC165" i="5"/>
  <c r="AO165" i="5"/>
  <c r="AP165" i="5" s="1"/>
  <c r="AR165" i="5"/>
  <c r="AF165" i="5"/>
  <c r="AG165" i="5" s="1"/>
  <c r="Y165" i="5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Y175" i="5"/>
  <c r="AI175" i="5"/>
  <c r="AO175" i="5"/>
  <c r="AC175" i="5"/>
  <c r="AW175" i="5"/>
  <c r="AL175" i="5"/>
  <c r="AM175" i="5" s="1"/>
  <c r="K175" i="5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AV258" i="5" s="1"/>
  <c r="R258" i="4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Y11" i="5"/>
  <c r="AC11" i="5"/>
  <c r="K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Y78" i="5"/>
  <c r="G78" i="4" s="1"/>
  <c r="AH274" i="17"/>
  <c r="K274" i="19" s="1"/>
  <c r="I274" i="19"/>
  <c r="AO274" i="17"/>
  <c r="AT274" i="5" s="1"/>
  <c r="AU274" i="5" s="1"/>
  <c r="S274" i="4" s="1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Z177" i="3"/>
  <c r="Y177" i="3"/>
  <c r="AA177" i="3"/>
  <c r="AS177" i="5"/>
  <c r="AG177" i="3"/>
  <c r="Q177" i="4"/>
  <c r="AH73" i="17"/>
  <c r="K73" i="19" s="1"/>
  <c r="AL77" i="5"/>
  <c r="AM77" i="5" s="1"/>
  <c r="AR77" i="5"/>
  <c r="AS77" i="5" s="1"/>
  <c r="K77" i="5"/>
  <c r="BF77" i="5"/>
  <c r="AF77" i="5"/>
  <c r="AG77" i="5" s="1"/>
  <c r="AO77" i="5"/>
  <c r="AI77" i="5"/>
  <c r="Y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Y160" i="5"/>
  <c r="AW160" i="5"/>
  <c r="AY160" i="5" s="1"/>
  <c r="K160" i="5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K169" i="5"/>
  <c r="L169" i="5" s="1"/>
  <c r="Y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Y122" i="5"/>
  <c r="K122" i="5"/>
  <c r="AI122" i="5"/>
  <c r="AL122" i="5"/>
  <c r="AM122" i="5" s="1"/>
  <c r="AO122" i="5"/>
  <c r="AC122" i="5"/>
  <c r="BF122" i="5"/>
  <c r="AW122" i="5"/>
  <c r="AS122" i="3" s="1"/>
  <c r="J148" i="19"/>
  <c r="AO148" i="17"/>
  <c r="AT148" i="5" s="1"/>
  <c r="AU148" i="5" s="1"/>
  <c r="I148" i="19"/>
  <c r="Z253" i="17"/>
  <c r="C253" i="19" s="1"/>
  <c r="AI49" i="5"/>
  <c r="AJ49" i="5" s="1"/>
  <c r="AO49" i="5"/>
  <c r="AC49" i="5"/>
  <c r="AD49" i="5" s="1"/>
  <c r="AR49" i="5"/>
  <c r="K49" i="5"/>
  <c r="AW49" i="5"/>
  <c r="AZ49" i="5" s="1"/>
  <c r="AP49" i="3" s="1"/>
  <c r="Y49" i="5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Y247" i="5"/>
  <c r="AI247" i="5"/>
  <c r="AC247" i="5"/>
  <c r="AR247" i="5"/>
  <c r="AF247" i="5"/>
  <c r="BF247" i="5"/>
  <c r="K247" i="5"/>
  <c r="L247" i="5" s="1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K273" i="5"/>
  <c r="L273" i="5" s="1"/>
  <c r="Y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K145" i="5"/>
  <c r="BF145" i="5"/>
  <c r="Y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Y163" i="5"/>
  <c r="K163" i="5"/>
  <c r="AF163" i="5"/>
  <c r="AL35" i="5"/>
  <c r="AM35" i="5" s="1"/>
  <c r="AC35" i="5"/>
  <c r="BF35" i="5"/>
  <c r="AO35" i="5"/>
  <c r="Y35" i="5"/>
  <c r="K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Y40" i="5"/>
  <c r="K40" i="5"/>
  <c r="AR40" i="5"/>
  <c r="AO40" i="5"/>
  <c r="K220" i="5"/>
  <c r="L220" i="5" s="1"/>
  <c r="AW220" i="5"/>
  <c r="AS220" i="3" s="1"/>
  <c r="AI220" i="5"/>
  <c r="BF220" i="5"/>
  <c r="AC220" i="5"/>
  <c r="Y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R204" i="5"/>
  <c r="AI204" i="5"/>
  <c r="AO204" i="5"/>
  <c r="AP204" i="5" s="1"/>
  <c r="K204" i="5"/>
  <c r="AL204" i="5"/>
  <c r="AM204" i="5" s="1"/>
  <c r="BF204" i="5"/>
  <c r="Y204" i="5"/>
  <c r="AG204" i="5"/>
  <c r="AC204" i="5"/>
  <c r="AD204" i="5" s="1"/>
  <c r="AO256" i="5"/>
  <c r="BF256" i="5"/>
  <c r="Z256" i="4" s="1"/>
  <c r="AF256" i="5"/>
  <c r="W256" i="4" s="1"/>
  <c r="K256" i="5"/>
  <c r="AR256" i="5"/>
  <c r="AC256" i="5"/>
  <c r="U256" i="4" s="1"/>
  <c r="AI256" i="5"/>
  <c r="K256" i="4" s="1"/>
  <c r="Y256" i="5"/>
  <c r="AL256" i="5"/>
  <c r="AM256" i="5" s="1"/>
  <c r="AW256" i="5"/>
  <c r="AX256" i="5" s="1"/>
  <c r="K44" i="5"/>
  <c r="L44" i="5" s="1"/>
  <c r="Y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V22" i="5" s="1"/>
  <c r="AI22" i="3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K283" i="5"/>
  <c r="AF283" i="5"/>
  <c r="Y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K71" i="5"/>
  <c r="L71" i="5" s="1"/>
  <c r="AC71" i="5"/>
  <c r="AD71" i="5" s="1"/>
  <c r="AL71" i="5"/>
  <c r="AM71" i="5" s="1"/>
  <c r="AR71" i="5"/>
  <c r="AW71" i="5"/>
  <c r="AI71" i="5"/>
  <c r="AF71" i="5"/>
  <c r="AO71" i="5"/>
  <c r="Y71" i="5"/>
  <c r="AC48" i="5"/>
  <c r="AL48" i="5"/>
  <c r="AM48" i="5" s="1"/>
  <c r="AF48" i="5"/>
  <c r="AR48" i="5"/>
  <c r="AO48" i="5"/>
  <c r="AP48" i="5" s="1"/>
  <c r="Y48" i="5"/>
  <c r="K48" i="5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T144" i="5" s="1"/>
  <c r="AU144" i="5" s="1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Y130" i="5"/>
  <c r="AW130" i="5"/>
  <c r="AX130" i="5" s="1"/>
  <c r="K130" i="5"/>
  <c r="L130" i="5" s="1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H74" i="3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AV96" i="5" s="1"/>
  <c r="J67" i="19"/>
  <c r="AI67" i="5"/>
  <c r="AC67" i="5"/>
  <c r="AR67" i="5"/>
  <c r="Y67" i="5"/>
  <c r="K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K143" i="5"/>
  <c r="L143" i="5" s="1"/>
  <c r="BF143" i="5"/>
  <c r="Y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Y225" i="5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K225" i="5"/>
  <c r="B38" i="21"/>
  <c r="Z38" i="15"/>
  <c r="C38" i="21" s="1"/>
  <c r="B184" i="21"/>
  <c r="Z184" i="15"/>
  <c r="C184" i="21" s="1"/>
  <c r="AF106" i="5"/>
  <c r="AL106" i="5"/>
  <c r="AM106" i="5" s="1"/>
  <c r="Y106" i="5"/>
  <c r="AO106" i="5"/>
  <c r="AP106" i="5" s="1"/>
  <c r="AI106" i="5"/>
  <c r="AC106" i="5"/>
  <c r="AW106" i="5"/>
  <c r="AS106" i="3" s="1"/>
  <c r="BF106" i="5"/>
  <c r="AG106" i="5"/>
  <c r="K106" i="5"/>
  <c r="AR106" i="5"/>
  <c r="AL104" i="5"/>
  <c r="AM104" i="5" s="1"/>
  <c r="AI104" i="5"/>
  <c r="AO104" i="5"/>
  <c r="AP104" i="5" s="1"/>
  <c r="K104" i="5"/>
  <c r="AF104" i="5"/>
  <c r="Y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K200" i="5"/>
  <c r="BF200" i="5"/>
  <c r="Y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A109" i="19"/>
  <c r="Z109" i="17"/>
  <c r="C109" i="19" s="1"/>
  <c r="BF150" i="5"/>
  <c r="AI150" i="5"/>
  <c r="Y150" i="5"/>
  <c r="AF150" i="5"/>
  <c r="AL150" i="5"/>
  <c r="AM150" i="5" s="1"/>
  <c r="AW150" i="5"/>
  <c r="AS150" i="3" s="1"/>
  <c r="AO150" i="5"/>
  <c r="K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Y214" i="5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K214" i="5"/>
  <c r="AJ53" i="17"/>
  <c r="AO53" i="17"/>
  <c r="I53" i="19"/>
  <c r="K53" i="5"/>
  <c r="AI53" i="5"/>
  <c r="BF53" i="5"/>
  <c r="Y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T284" i="5" s="1"/>
  <c r="AU284" i="5" s="1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K191" i="5"/>
  <c r="L191" i="5" s="1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Y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Y167" i="5"/>
  <c r="K167" i="5"/>
  <c r="BF167" i="5"/>
  <c r="AI167" i="5"/>
  <c r="AR167" i="5"/>
  <c r="A65" i="21"/>
  <c r="Z65" i="15"/>
  <c r="C65" i="21" s="1"/>
  <c r="AO251" i="5"/>
  <c r="Y251" i="5"/>
  <c r="K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Y190" i="5"/>
  <c r="BF190" i="5"/>
  <c r="K190" i="5"/>
  <c r="AL190" i="5"/>
  <c r="AM190" i="5" s="1"/>
  <c r="AR190" i="5"/>
  <c r="AC190" i="5"/>
  <c r="AD190" i="5" s="1"/>
  <c r="AW190" i="5"/>
  <c r="AO190" i="5"/>
  <c r="AI190" i="5"/>
  <c r="AJ190" i="5" s="1"/>
  <c r="AF190" i="5"/>
  <c r="K272" i="5"/>
  <c r="AO272" i="5"/>
  <c r="Y272" i="5"/>
  <c r="AF272" i="5"/>
  <c r="AR272" i="5"/>
  <c r="AI272" i="5"/>
  <c r="AW272" i="5"/>
  <c r="AC272" i="5"/>
  <c r="U272" i="4" s="1"/>
  <c r="BF272" i="5"/>
  <c r="Z272" i="4" s="1"/>
  <c r="AL272" i="5"/>
  <c r="AM272" i="5" s="1"/>
  <c r="Y107" i="5"/>
  <c r="AF107" i="5"/>
  <c r="AL107" i="5"/>
  <c r="AM107" i="5" s="1"/>
  <c r="K107" i="5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K28" i="5"/>
  <c r="AI28" i="5"/>
  <c r="AO28" i="5"/>
  <c r="AR28" i="5"/>
  <c r="AS28" i="5" s="1"/>
  <c r="AF28" i="5"/>
  <c r="Y28" i="5"/>
  <c r="AC28" i="5"/>
  <c r="A46" i="19"/>
  <c r="Z46" i="17"/>
  <c r="C46" i="19" s="1"/>
  <c r="AC46" i="5"/>
  <c r="AD46" i="5" s="1"/>
  <c r="Y46" i="5"/>
  <c r="K46" i="5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T36" i="5" s="1"/>
  <c r="AU36" i="5" s="1"/>
  <c r="AV36" i="5" s="1"/>
  <c r="R36" i="4" s="1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K92" i="5"/>
  <c r="AI92" i="5"/>
  <c r="AF92" i="5"/>
  <c r="BF92" i="5"/>
  <c r="AL92" i="5"/>
  <c r="AM92" i="5" s="1"/>
  <c r="AR92" i="5"/>
  <c r="AS92" i="5" s="1"/>
  <c r="AO92" i="5"/>
  <c r="Y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S298" i="4" s="1"/>
  <c r="I298" i="21"/>
  <c r="AH114" i="15"/>
  <c r="K114" i="21" s="1"/>
  <c r="J54" i="19"/>
  <c r="AC14" i="5"/>
  <c r="AD14" i="5" s="1"/>
  <c r="K14" i="5"/>
  <c r="L14" i="5" s="1"/>
  <c r="AI14" i="5"/>
  <c r="AL14" i="5"/>
  <c r="AM14" i="5" s="1"/>
  <c r="BF14" i="5"/>
  <c r="AO14" i="5"/>
  <c r="AR14" i="5"/>
  <c r="AS14" i="5" s="1"/>
  <c r="Y14" i="5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Y102" i="5"/>
  <c r="AR102" i="5"/>
  <c r="AS102" i="5" s="1"/>
  <c r="K102" i="5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F226" i="5"/>
  <c r="Y226" i="5"/>
  <c r="AI226" i="5"/>
  <c r="AR226" i="5"/>
  <c r="K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Y300" i="5"/>
  <c r="AF300" i="5"/>
  <c r="W300" i="4" s="1"/>
  <c r="AJ300" i="5"/>
  <c r="J300" i="4" s="1"/>
  <c r="K300" i="5"/>
  <c r="AR300" i="5"/>
  <c r="Q300" i="4" s="1"/>
  <c r="AO300" i="5"/>
  <c r="O300" i="4" s="1"/>
  <c r="AW300" i="5"/>
  <c r="X300" i="4" s="1"/>
  <c r="BF300" i="5"/>
  <c r="Z300" i="4" s="1"/>
  <c r="AL300" i="5"/>
  <c r="AM300" i="5" s="1"/>
  <c r="AG300" i="5"/>
  <c r="V300" i="4" s="1"/>
  <c r="A132" i="19"/>
  <c r="Z132" i="17"/>
  <c r="C132" i="19" s="1"/>
  <c r="AI182" i="5"/>
  <c r="K182" i="5"/>
  <c r="Y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K250" i="5"/>
  <c r="L250" i="5" s="1"/>
  <c r="Y250" i="5"/>
  <c r="AF250" i="5"/>
  <c r="AC250" i="5"/>
  <c r="AD250" i="5" s="1"/>
  <c r="AL250" i="5"/>
  <c r="AM250" i="5" s="1"/>
  <c r="AI250" i="5"/>
  <c r="AG250" i="5"/>
  <c r="AR250" i="5"/>
  <c r="BF250" i="5"/>
  <c r="AO250" i="5"/>
  <c r="AM50" i="17"/>
  <c r="P50" i="19" s="1"/>
  <c r="AO50" i="17"/>
  <c r="AT50" i="5" s="1"/>
  <c r="AU50" i="5" s="1"/>
  <c r="I50" i="19"/>
  <c r="AJ176" i="17"/>
  <c r="M176" i="19" s="1"/>
  <c r="AO176" i="17"/>
  <c r="AT176" i="5" s="1"/>
  <c r="AU176" i="5" s="1"/>
  <c r="AJ176" i="3" s="1"/>
  <c r="I176" i="19"/>
  <c r="AR240" i="5"/>
  <c r="AF240" i="5"/>
  <c r="AO240" i="5"/>
  <c r="AP240" i="5" s="1"/>
  <c r="BF240" i="5"/>
  <c r="AL240" i="5"/>
  <c r="AM240" i="5" s="1"/>
  <c r="AC240" i="5"/>
  <c r="K240" i="5"/>
  <c r="L240" i="5" s="1"/>
  <c r="Y240" i="5"/>
  <c r="AI240" i="5"/>
  <c r="AW240" i="5"/>
  <c r="AS240" i="3" s="1"/>
  <c r="J27" i="19"/>
  <c r="I237" i="19"/>
  <c r="AO237" i="17"/>
  <c r="BF151" i="5"/>
  <c r="AO151" i="5"/>
  <c r="AI151" i="5"/>
  <c r="Y151" i="5"/>
  <c r="AC151" i="5"/>
  <c r="AR151" i="5"/>
  <c r="K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AV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T112" i="5" s="1"/>
  <c r="AU112" i="5" s="1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Y239" i="5"/>
  <c r="K239" i="5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Y194" i="5"/>
  <c r="AW194" i="5"/>
  <c r="AX194" i="5" s="1"/>
  <c r="AC194" i="5"/>
  <c r="AI194" i="5"/>
  <c r="AJ194" i="5" s="1"/>
  <c r="K194" i="5"/>
  <c r="L194" i="5" s="1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Y29" i="5"/>
  <c r="AI29" i="5"/>
  <c r="AC29" i="5"/>
  <c r="AW29" i="5"/>
  <c r="AS29" i="3" s="1"/>
  <c r="AO29" i="5"/>
  <c r="AF29" i="5"/>
  <c r="BF29" i="5"/>
  <c r="K29" i="5"/>
  <c r="AR29" i="5"/>
  <c r="A213" i="19"/>
  <c r="Z213" i="17"/>
  <c r="C213" i="19" s="1"/>
  <c r="AK153" i="17"/>
  <c r="N153" i="19" s="1"/>
  <c r="I153" i="19"/>
  <c r="AO153" i="17"/>
  <c r="AT153" i="5" s="1"/>
  <c r="AU153" i="5" s="1"/>
  <c r="AV153" i="5" s="1"/>
  <c r="AI153" i="3" s="1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T277" i="5" s="1"/>
  <c r="AU277" i="5" s="1"/>
  <c r="S277" i="4" s="1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T139" i="5" s="1"/>
  <c r="AU139" i="5" s="1"/>
  <c r="AH139" i="3" s="1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K90" i="5"/>
  <c r="AR90" i="5"/>
  <c r="AS90" i="5" s="1"/>
  <c r="AF90" i="5"/>
  <c r="BF90" i="5"/>
  <c r="AL90" i="5"/>
  <c r="AM90" i="5" s="1"/>
  <c r="AI90" i="5"/>
  <c r="Y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K212" i="5"/>
  <c r="AI212" i="5"/>
  <c r="AR212" i="5"/>
  <c r="Y212" i="5"/>
  <c r="BF212" i="5"/>
  <c r="AJ212" i="17"/>
  <c r="I212" i="19"/>
  <c r="AO212" i="17"/>
  <c r="K276" i="5"/>
  <c r="L276" i="5" s="1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Y276" i="5"/>
  <c r="AI276" i="5"/>
  <c r="K276" i="4" s="1"/>
  <c r="AL276" i="5"/>
  <c r="AM276" i="5" s="1"/>
  <c r="AI170" i="17"/>
  <c r="L170" i="19" s="1"/>
  <c r="AO170" i="17"/>
  <c r="I170" i="19"/>
  <c r="Y98" i="5"/>
  <c r="AW98" i="5"/>
  <c r="AO98" i="5"/>
  <c r="AL98" i="5"/>
  <c r="AM98" i="5" s="1"/>
  <c r="BF98" i="5"/>
  <c r="AF98" i="5"/>
  <c r="AG98" i="5" s="1"/>
  <c r="K98" i="5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AV189" i="5" s="1"/>
  <c r="AI189" i="3" s="1"/>
  <c r="I189" i="19"/>
  <c r="I232" i="21"/>
  <c r="AO232" i="15"/>
  <c r="AH232" i="15"/>
  <c r="K232" i="21" s="1"/>
  <c r="G264" i="4"/>
  <c r="Z264" i="5"/>
  <c r="AA264" i="5" s="1"/>
  <c r="F264" i="4" s="1"/>
  <c r="L264" i="5"/>
  <c r="I264" i="4"/>
  <c r="BS264" i="5"/>
  <c r="BA264" i="5"/>
  <c r="BB264" i="5" s="1"/>
  <c r="BC264" i="5" s="1"/>
  <c r="W264" i="4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AT219" i="5" s="1"/>
  <c r="AU219" i="5" s="1"/>
  <c r="I219" i="19"/>
  <c r="Z186" i="17"/>
  <c r="C186" i="19" s="1"/>
  <c r="AO292" i="15"/>
  <c r="I292" i="21"/>
  <c r="Y93" i="5"/>
  <c r="AR93" i="5"/>
  <c r="BF93" i="5"/>
  <c r="AF93" i="5"/>
  <c r="AI93" i="5"/>
  <c r="AJ93" i="5" s="1"/>
  <c r="AO93" i="5"/>
  <c r="K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M236" i="19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AJ6" i="3" s="1"/>
  <c r="I6" i="19"/>
  <c r="A6" i="19"/>
  <c r="Z6" i="17"/>
  <c r="C6" i="19" s="1"/>
  <c r="I126" i="19"/>
  <c r="AO126" i="17"/>
  <c r="AT126" i="5" s="1"/>
  <c r="AU126" i="5" s="1"/>
  <c r="A57" i="19"/>
  <c r="Z57" i="17"/>
  <c r="C57" i="19" s="1"/>
  <c r="AF253" i="5"/>
  <c r="AL253" i="5"/>
  <c r="AM253" i="5" s="1"/>
  <c r="Y253" i="5"/>
  <c r="K253" i="5"/>
  <c r="L253" i="5" s="1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K284" i="5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Y284" i="5"/>
  <c r="AL152" i="17"/>
  <c r="O152" i="19" s="1"/>
  <c r="AO152" i="17"/>
  <c r="I152" i="19"/>
  <c r="AJ152" i="17"/>
  <c r="AH152" i="17"/>
  <c r="K152" i="19" s="1"/>
  <c r="AO160" i="17"/>
  <c r="AT160" i="5" s="1"/>
  <c r="AU160" i="5" s="1"/>
  <c r="AV160" i="5" s="1"/>
  <c r="R160" i="4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M56" i="19"/>
  <c r="AN56" i="17"/>
  <c r="Q56" i="19" s="1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V243" i="5" s="1"/>
  <c r="AI243" i="3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T289" i="5" s="1"/>
  <c r="AU289" i="5" s="1"/>
  <c r="AV289" i="5" s="1"/>
  <c r="R289" i="4" s="1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V41" i="5" s="1"/>
  <c r="Y59" i="5"/>
  <c r="K59" i="5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K155" i="5"/>
  <c r="L155" i="5" s="1"/>
  <c r="AI155" i="5"/>
  <c r="AO155" i="5"/>
  <c r="Y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K129" i="5"/>
  <c r="AC129" i="5"/>
  <c r="AD129" i="5" s="1"/>
  <c r="Y129" i="5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T273" i="5" s="1"/>
  <c r="AU273" i="5" s="1"/>
  <c r="S273" i="4" s="1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K131" i="5"/>
  <c r="L131" i="5" s="1"/>
  <c r="AR131" i="5"/>
  <c r="AS131" i="5" s="1"/>
  <c r="AW131" i="5"/>
  <c r="AS131" i="3" s="1"/>
  <c r="BF131" i="5"/>
  <c r="AL131" i="5"/>
  <c r="AM131" i="5" s="1"/>
  <c r="Y131" i="5"/>
  <c r="AO131" i="5"/>
  <c r="AC131" i="5"/>
  <c r="AI131" i="5"/>
  <c r="AF131" i="5"/>
  <c r="AO5" i="17"/>
  <c r="AT5" i="5" s="1"/>
  <c r="AU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T264" i="5" s="1"/>
  <c r="AU264" i="5" s="1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AC265" i="5"/>
  <c r="AO265" i="5"/>
  <c r="O265" i="4" s="1"/>
  <c r="AR265" i="5"/>
  <c r="Y265" i="5"/>
  <c r="AW265" i="5"/>
  <c r="BK265" i="5" s="1"/>
  <c r="AI265" i="5"/>
  <c r="K265" i="4" s="1"/>
  <c r="AL265" i="5"/>
  <c r="AM265" i="5" s="1"/>
  <c r="AF265" i="5"/>
  <c r="K265" i="5"/>
  <c r="L265" i="5" s="1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K224" i="5"/>
  <c r="Y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Y208" i="5"/>
  <c r="BF208" i="5"/>
  <c r="AO208" i="5"/>
  <c r="K208" i="5"/>
  <c r="AL208" i="5"/>
  <c r="AM208" i="5" s="1"/>
  <c r="AI208" i="5"/>
  <c r="AI36" i="5"/>
  <c r="AR36" i="5"/>
  <c r="Y36" i="5"/>
  <c r="AF36" i="5"/>
  <c r="BF36" i="5"/>
  <c r="K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T244" i="5" s="1"/>
  <c r="AU244" i="5" s="1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K74" i="5"/>
  <c r="AR74" i="5"/>
  <c r="AL74" i="5"/>
  <c r="AM74" i="5" s="1"/>
  <c r="Y74" i="5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Y281" i="5"/>
  <c r="AF281" i="5"/>
  <c r="AI281" i="5"/>
  <c r="K281" i="4" s="1"/>
  <c r="AO281" i="5"/>
  <c r="K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K183" i="5"/>
  <c r="L183" i="5" s="1"/>
  <c r="Y183" i="5"/>
  <c r="AF183" i="5"/>
  <c r="A231" i="19"/>
  <c r="Z231" i="17"/>
  <c r="C231" i="19" s="1"/>
  <c r="AF157" i="5"/>
  <c r="K157" i="5"/>
  <c r="AC157" i="5"/>
  <c r="AD157" i="5" s="1"/>
  <c r="AL157" i="5"/>
  <c r="AM157" i="5" s="1"/>
  <c r="Y157" i="5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AT120" i="5" s="1"/>
  <c r="AU120" i="5" s="1"/>
  <c r="I120" i="19"/>
  <c r="A173" i="19"/>
  <c r="Z173" i="17"/>
  <c r="C173" i="19" s="1"/>
  <c r="A255" i="21"/>
  <c r="Z255" i="15"/>
  <c r="C255" i="21" s="1"/>
  <c r="Y292" i="5"/>
  <c r="AL292" i="5"/>
  <c r="AM292" i="5" s="1"/>
  <c r="AW292" i="5"/>
  <c r="AI292" i="5"/>
  <c r="K292" i="4" s="1"/>
  <c r="K292" i="5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AV282" i="5" s="1"/>
  <c r="R282" i="4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V89" i="5" s="1"/>
  <c r="R89" i="4" s="1"/>
  <c r="AH76" i="17"/>
  <c r="K76" i="19" s="1"/>
  <c r="AK76" i="17"/>
  <c r="N76" i="19" s="1"/>
  <c r="AJ76" i="17"/>
  <c r="AO76" i="17"/>
  <c r="AT76" i="5" s="1"/>
  <c r="AU76" i="5" s="1"/>
  <c r="AV76" i="5" s="1"/>
  <c r="AI76" i="3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K115" i="5"/>
  <c r="AL115" i="5"/>
  <c r="AM115" i="5" s="1"/>
  <c r="AR115" i="5"/>
  <c r="Y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V197" i="5" s="1"/>
  <c r="R197" i="4" s="1"/>
  <c r="AO133" i="5"/>
  <c r="AP133" i="5" s="1"/>
  <c r="AW133" i="5"/>
  <c r="BL133" i="5" s="1"/>
  <c r="Y133" i="5"/>
  <c r="BF133" i="5"/>
  <c r="K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V217" i="5" s="1"/>
  <c r="AI217" i="3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K12" i="5"/>
  <c r="AI12" i="5"/>
  <c r="AF12" i="5"/>
  <c r="Y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T233" i="5" s="1"/>
  <c r="AU233" i="5" s="1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Y161" i="5"/>
  <c r="AW161" i="5"/>
  <c r="AS161" i="3" s="1"/>
  <c r="BF161" i="5"/>
  <c r="AO161" i="5"/>
  <c r="K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AV24" i="5" s="1"/>
  <c r="R24" i="4" s="1"/>
  <c r="J275" i="19"/>
  <c r="AK204" i="15"/>
  <c r="N204" i="21" s="1"/>
  <c r="AO204" i="15"/>
  <c r="I204" i="21"/>
  <c r="A281" i="21"/>
  <c r="Z281" i="15"/>
  <c r="C281" i="21" s="1"/>
  <c r="Z242" i="4"/>
  <c r="AZ242" i="3"/>
  <c r="P242" i="3"/>
  <c r="R242" i="3"/>
  <c r="U242" i="4"/>
  <c r="Z242" i="5"/>
  <c r="K242" i="3"/>
  <c r="G242" i="4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AV107" i="5" s="1"/>
  <c r="AI107" i="3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W110" i="5"/>
  <c r="AO110" i="5"/>
  <c r="K110" i="5"/>
  <c r="AI110" i="5"/>
  <c r="AJ110" i="5" s="1"/>
  <c r="BF110" i="5"/>
  <c r="AR110" i="5"/>
  <c r="AS110" i="5" s="1"/>
  <c r="Y110" i="5"/>
  <c r="AD110" i="5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K119" i="5"/>
  <c r="BF119" i="5"/>
  <c r="AC119" i="5"/>
  <c r="AR119" i="5"/>
  <c r="AO119" i="5"/>
  <c r="AI119" i="5"/>
  <c r="AW119" i="5"/>
  <c r="AS119" i="3" s="1"/>
  <c r="Y119" i="5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K202" i="5"/>
  <c r="BF202" i="5"/>
  <c r="Y202" i="5"/>
  <c r="AC202" i="5"/>
  <c r="AD202" i="5" s="1"/>
  <c r="AI202" i="5"/>
  <c r="AF55" i="5"/>
  <c r="AR55" i="5"/>
  <c r="K55" i="5"/>
  <c r="AI55" i="5"/>
  <c r="AW55" i="5"/>
  <c r="AS55" i="3" s="1"/>
  <c r="AO55" i="5"/>
  <c r="BF55" i="5"/>
  <c r="Y55" i="5"/>
  <c r="AL55" i="5"/>
  <c r="AM55" i="5" s="1"/>
  <c r="AC55" i="5"/>
  <c r="J300" i="19"/>
  <c r="AO132" i="5"/>
  <c r="AI132" i="5"/>
  <c r="Y132" i="5"/>
  <c r="AR132" i="5"/>
  <c r="AW132" i="5"/>
  <c r="AC132" i="5"/>
  <c r="AD132" i="5" s="1"/>
  <c r="K132" i="5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Y196" i="5"/>
  <c r="AL196" i="5"/>
  <c r="AM196" i="5" s="1"/>
  <c r="BF196" i="5"/>
  <c r="AI196" i="5"/>
  <c r="K196" i="5"/>
  <c r="AC196" i="5"/>
  <c r="AJ50" i="17"/>
  <c r="M50" i="19" s="1"/>
  <c r="AM176" i="17"/>
  <c r="P176" i="19" s="1"/>
  <c r="BF27" i="5"/>
  <c r="AW27" i="5"/>
  <c r="BL27" i="5" s="1"/>
  <c r="K27" i="5"/>
  <c r="L27" i="5" s="1"/>
  <c r="AR27" i="5"/>
  <c r="Y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K112" i="5"/>
  <c r="AR112" i="5"/>
  <c r="Y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K38" i="5"/>
  <c r="L38" i="5" s="1"/>
  <c r="BF38" i="5"/>
  <c r="AW38" i="5"/>
  <c r="Y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Y296" i="5"/>
  <c r="BF296" i="5"/>
  <c r="Z296" i="4" s="1"/>
  <c r="AF296" i="5"/>
  <c r="K296" i="5"/>
  <c r="AO296" i="5"/>
  <c r="AL296" i="5"/>
  <c r="AM296" i="5" s="1"/>
  <c r="AW296" i="5"/>
  <c r="AR296" i="5"/>
  <c r="AN234" i="17"/>
  <c r="Q234" i="19" s="1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I213" i="19"/>
  <c r="AM213" i="17"/>
  <c r="P213" i="19" s="1"/>
  <c r="A153" i="19"/>
  <c r="Z153" i="17"/>
  <c r="C153" i="19" s="1"/>
  <c r="K153" i="5"/>
  <c r="Y153" i="5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K82" i="5"/>
  <c r="AR82" i="5"/>
  <c r="Y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K232" i="5"/>
  <c r="AW232" i="5"/>
  <c r="AS232" i="3" s="1"/>
  <c r="Y232" i="5"/>
  <c r="BF232" i="5"/>
  <c r="AC232" i="5"/>
  <c r="BF222" i="5"/>
  <c r="Y222" i="5"/>
  <c r="AR222" i="5"/>
  <c r="AI222" i="5"/>
  <c r="AO222" i="5"/>
  <c r="AL222" i="5"/>
  <c r="AM222" i="5" s="1"/>
  <c r="AF222" i="5"/>
  <c r="K222" i="5"/>
  <c r="AW222" i="5"/>
  <c r="AS222" i="3" s="1"/>
  <c r="AC222" i="5"/>
  <c r="Z127" i="15"/>
  <c r="C127" i="21" s="1"/>
  <c r="M139" i="19"/>
  <c r="AN139" i="17"/>
  <c r="Q139" i="19" s="1"/>
  <c r="I17" i="19"/>
  <c r="AO17" i="17"/>
  <c r="AT17" i="5" s="1"/>
  <c r="AU17" i="5" s="1"/>
  <c r="AI17" i="17"/>
  <c r="L17" i="19" s="1"/>
  <c r="BF33" i="5"/>
  <c r="AW33" i="5"/>
  <c r="AS33" i="3" s="1"/>
  <c r="AC33" i="5"/>
  <c r="AF33" i="5"/>
  <c r="AG33" i="5" s="1"/>
  <c r="K33" i="5"/>
  <c r="L33" i="5" s="1"/>
  <c r="AL33" i="5"/>
  <c r="AM33" i="5" s="1"/>
  <c r="AO33" i="5"/>
  <c r="AI33" i="5"/>
  <c r="Y33" i="5"/>
  <c r="AR33" i="5"/>
  <c r="Z78" i="17"/>
  <c r="C78" i="19" s="1"/>
  <c r="AL228" i="5"/>
  <c r="AM228" i="5" s="1"/>
  <c r="Y228" i="5"/>
  <c r="AC228" i="5"/>
  <c r="AF228" i="5"/>
  <c r="AO228" i="5"/>
  <c r="AP228" i="5" s="1"/>
  <c r="K228" i="5"/>
  <c r="BF228" i="5"/>
  <c r="AR228" i="5"/>
  <c r="AI228" i="5"/>
  <c r="L228" i="5"/>
  <c r="AW228" i="5"/>
  <c r="AS228" i="3" s="1"/>
  <c r="BF274" i="5"/>
  <c r="Z274" i="4" s="1"/>
  <c r="AF274" i="5"/>
  <c r="W274" i="4" s="1"/>
  <c r="AO274" i="5"/>
  <c r="O274" i="4" s="1"/>
  <c r="K274" i="5"/>
  <c r="AW274" i="5"/>
  <c r="AC274" i="5"/>
  <c r="AL274" i="5"/>
  <c r="AM274" i="5" s="1"/>
  <c r="AI274" i="5"/>
  <c r="AR274" i="5"/>
  <c r="Q274" i="4" s="1"/>
  <c r="Y274" i="5"/>
  <c r="AK51" i="17"/>
  <c r="N51" i="19" s="1"/>
  <c r="I51" i="19"/>
  <c r="AO51" i="17"/>
  <c r="AF32" i="5"/>
  <c r="AI32" i="5"/>
  <c r="AW32" i="5"/>
  <c r="AS32" i="3" s="1"/>
  <c r="AO32" i="5"/>
  <c r="AP32" i="5" s="1"/>
  <c r="K32" i="5"/>
  <c r="AC32" i="5"/>
  <c r="AD32" i="5" s="1"/>
  <c r="AL32" i="5"/>
  <c r="AM32" i="5" s="1"/>
  <c r="Y32" i="5"/>
  <c r="AR32" i="5"/>
  <c r="BF32" i="5"/>
  <c r="AC139" i="5"/>
  <c r="K139" i="5"/>
  <c r="AW139" i="5"/>
  <c r="BL139" i="5" s="1"/>
  <c r="Y139" i="5"/>
  <c r="AO139" i="5"/>
  <c r="AR139" i="5"/>
  <c r="AI139" i="5"/>
  <c r="AF139" i="5"/>
  <c r="AL139" i="5"/>
  <c r="AM139" i="5" s="1"/>
  <c r="BF139" i="5"/>
  <c r="Y108" i="5"/>
  <c r="AL108" i="5"/>
  <c r="AM108" i="5" s="1"/>
  <c r="BF108" i="5"/>
  <c r="AC108" i="5"/>
  <c r="AO108" i="5"/>
  <c r="AR108" i="5"/>
  <c r="AW108" i="5"/>
  <c r="AI108" i="5"/>
  <c r="K108" i="5"/>
  <c r="AF108" i="5"/>
  <c r="AO108" i="17"/>
  <c r="AT108" i="5" s="1"/>
  <c r="AU108" i="5" s="1"/>
  <c r="AV108" i="5" s="1"/>
  <c r="AI108" i="3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AV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X264" i="5"/>
  <c r="X264" i="4"/>
  <c r="AY264" i="5"/>
  <c r="BH264" i="5" s="1"/>
  <c r="BK264" i="5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Y278" i="5"/>
  <c r="K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K87" i="5"/>
  <c r="AO87" i="5"/>
  <c r="BF87" i="5"/>
  <c r="AC87" i="5"/>
  <c r="AL87" i="5"/>
  <c r="AM87" i="5" s="1"/>
  <c r="AF87" i="5"/>
  <c r="AR87" i="5"/>
  <c r="Y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K176" i="3"/>
  <c r="Z176" i="5"/>
  <c r="G176" i="4"/>
  <c r="AL176" i="3"/>
  <c r="X176" i="4"/>
  <c r="AO176" i="3"/>
  <c r="AW176" i="3"/>
  <c r="Z102" i="15"/>
  <c r="C102" i="21" s="1"/>
  <c r="AI102" i="15"/>
  <c r="L102" i="21" s="1"/>
  <c r="I102" i="21"/>
  <c r="AO102" i="15"/>
  <c r="AN19" i="17"/>
  <c r="Q19" i="19" s="1"/>
  <c r="AG266" i="5"/>
  <c r="V266" i="4" s="1"/>
  <c r="AT105" i="5"/>
  <c r="AU105" i="5" s="1"/>
  <c r="S105" i="4" s="1"/>
  <c r="Z5" i="15"/>
  <c r="C5" i="21" s="1"/>
  <c r="AH52" i="15"/>
  <c r="K52" i="21" s="1"/>
  <c r="AO203" i="15"/>
  <c r="AH203" i="15"/>
  <c r="K203" i="21" s="1"/>
  <c r="W243" i="4"/>
  <c r="AG243" i="5"/>
  <c r="Y73" i="5"/>
  <c r="AW73" i="5"/>
  <c r="AR73" i="5"/>
  <c r="AC73" i="5"/>
  <c r="AD73" i="5" s="1"/>
  <c r="K73" i="5"/>
  <c r="L73" i="5" s="1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K245" i="5"/>
  <c r="AL245" i="5"/>
  <c r="AM245" i="5" s="1"/>
  <c r="AC245" i="5"/>
  <c r="BF245" i="5"/>
  <c r="AW245" i="5"/>
  <c r="AI245" i="5"/>
  <c r="Y245" i="5"/>
  <c r="AR245" i="5"/>
  <c r="AS245" i="5" s="1"/>
  <c r="I122" i="21"/>
  <c r="AO122" i="15"/>
  <c r="K4" i="5"/>
  <c r="AI4" i="5"/>
  <c r="Y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K268" i="5"/>
  <c r="L268" i="5" s="1"/>
  <c r="AL268" i="5"/>
  <c r="AM268" i="5" s="1"/>
  <c r="Y268" i="5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N266" i="19"/>
  <c r="AN266" i="17"/>
  <c r="Q266" i="19" s="1"/>
  <c r="AK152" i="17"/>
  <c r="N152" i="19" s="1"/>
  <c r="AO152" i="5"/>
  <c r="AL152" i="5"/>
  <c r="AM152" i="5" s="1"/>
  <c r="AF152" i="5"/>
  <c r="Y152" i="5"/>
  <c r="K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Y19" i="5"/>
  <c r="K19" i="5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AV95" i="5" s="1"/>
  <c r="R95" i="4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K22" i="5"/>
  <c r="L22" i="5" s="1"/>
  <c r="AI22" i="5"/>
  <c r="AC22" i="5"/>
  <c r="AW22" i="5"/>
  <c r="AS22" i="3" s="1"/>
  <c r="AF22" i="5"/>
  <c r="Y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Y234" i="5"/>
  <c r="AO234" i="5"/>
  <c r="AF234" i="5"/>
  <c r="AG234" i="5" s="1"/>
  <c r="BF234" i="5"/>
  <c r="K234" i="5"/>
  <c r="AW234" i="5"/>
  <c r="BK234" i="5" s="1"/>
  <c r="AT234" i="3" s="1"/>
  <c r="AC234" i="5"/>
  <c r="AO248" i="5"/>
  <c r="AI248" i="5"/>
  <c r="AW248" i="5"/>
  <c r="AS248" i="3" s="1"/>
  <c r="Y248" i="5"/>
  <c r="AC248" i="5"/>
  <c r="AL248" i="5"/>
  <c r="AM248" i="5" s="1"/>
  <c r="AR248" i="5"/>
  <c r="AS248" i="5" s="1"/>
  <c r="BF248" i="5"/>
  <c r="AF248" i="5"/>
  <c r="K248" i="5"/>
  <c r="AJ5" i="17"/>
  <c r="A26" i="19"/>
  <c r="Z26" i="17"/>
  <c r="C26" i="19" s="1"/>
  <c r="AH26" i="17"/>
  <c r="K26" i="19" s="1"/>
  <c r="I26" i="19"/>
  <c r="AO26" i="17"/>
  <c r="AT26" i="5" s="1"/>
  <c r="AU26" i="5" s="1"/>
  <c r="AV26" i="5" s="1"/>
  <c r="AI26" i="3" s="1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Y218" i="5"/>
  <c r="AW218" i="5"/>
  <c r="AZ218" i="5" s="1"/>
  <c r="AP218" i="3" s="1"/>
  <c r="AF218" i="5"/>
  <c r="AL218" i="5"/>
  <c r="AM218" i="5" s="1"/>
  <c r="BF218" i="5"/>
  <c r="K218" i="5"/>
  <c r="L218" i="5" s="1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V238" i="5" s="1"/>
  <c r="R238" i="4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Y260" i="5"/>
  <c r="AW260" i="5"/>
  <c r="AY260" i="5" s="1"/>
  <c r="K260" i="5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Y42" i="5"/>
  <c r="AO42" i="5"/>
  <c r="AW42" i="5"/>
  <c r="AL42" i="5"/>
  <c r="AM42" i="5" s="1"/>
  <c r="BF42" i="5"/>
  <c r="AC42" i="5"/>
  <c r="AF42" i="5"/>
  <c r="K42" i="5"/>
  <c r="AR42" i="5"/>
  <c r="AI144" i="5"/>
  <c r="AO144" i="5"/>
  <c r="AP144" i="5" s="1"/>
  <c r="AL144" i="5"/>
  <c r="AM144" i="5" s="1"/>
  <c r="AR144" i="5"/>
  <c r="AS144" i="5" s="1"/>
  <c r="AF144" i="5"/>
  <c r="AC144" i="5"/>
  <c r="Y144" i="5"/>
  <c r="K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Y86" i="5"/>
  <c r="K86" i="5"/>
  <c r="L86" i="5" s="1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K100" i="5"/>
  <c r="AW100" i="5"/>
  <c r="AS100" i="3" s="1"/>
  <c r="AC100" i="5"/>
  <c r="BF100" i="5"/>
  <c r="AF100" i="5"/>
  <c r="AL100" i="5"/>
  <c r="AM100" i="5" s="1"/>
  <c r="Y100" i="5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V225" i="5" s="1"/>
  <c r="AI225" i="3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AT106" i="5" s="1"/>
  <c r="AU106" i="5" s="1"/>
  <c r="Z288" i="17"/>
  <c r="C288" i="19" s="1"/>
  <c r="AK288" i="17"/>
  <c r="N288" i="19" s="1"/>
  <c r="AF288" i="5"/>
  <c r="W288" i="4" s="1"/>
  <c r="K288" i="5"/>
  <c r="Y288" i="5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Y280" i="5"/>
  <c r="AI280" i="5"/>
  <c r="K280" i="4" s="1"/>
  <c r="AR280" i="5"/>
  <c r="Q280" i="4" s="1"/>
  <c r="K280" i="5"/>
  <c r="L280" i="5" s="1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K84" i="5"/>
  <c r="AW84" i="5"/>
  <c r="AS84" i="3" s="1"/>
  <c r="Y84" i="5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Y246" i="5"/>
  <c r="AO246" i="5"/>
  <c r="AL246" i="5"/>
  <c r="AM246" i="5" s="1"/>
  <c r="AC246" i="5"/>
  <c r="AF246" i="5"/>
  <c r="K246" i="5"/>
  <c r="BF246" i="5"/>
  <c r="A76" i="19"/>
  <c r="Z76" i="17"/>
  <c r="C76" i="19" s="1"/>
  <c r="AR154" i="5"/>
  <c r="AS154" i="5" s="1"/>
  <c r="K154" i="5"/>
  <c r="L154" i="5" s="1"/>
  <c r="AC154" i="5"/>
  <c r="AO154" i="5"/>
  <c r="AP154" i="5" s="1"/>
  <c r="AI154" i="5"/>
  <c r="BF154" i="5"/>
  <c r="AF154" i="5"/>
  <c r="AW154" i="5"/>
  <c r="AL154" i="5"/>
  <c r="AM154" i="5" s="1"/>
  <c r="Y154" i="5"/>
  <c r="K168" i="5"/>
  <c r="L168" i="5" s="1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Y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K262" i="5"/>
  <c r="AO262" i="5"/>
  <c r="AW262" i="5"/>
  <c r="AC262" i="5"/>
  <c r="AL262" i="5"/>
  <c r="AM262" i="5" s="1"/>
  <c r="Y262" i="5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K65" i="5"/>
  <c r="L65" i="5" s="1"/>
  <c r="AR65" i="5"/>
  <c r="AO65" i="5"/>
  <c r="AL65" i="5"/>
  <c r="AM65" i="5" s="1"/>
  <c r="AF65" i="5"/>
  <c r="Y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K149" i="5"/>
  <c r="AR149" i="5"/>
  <c r="Y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K230" i="5"/>
  <c r="AL230" i="5"/>
  <c r="AM230" i="5" s="1"/>
  <c r="Y230" i="5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Y16" i="5"/>
  <c r="K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AX242" i="5"/>
  <c r="BL242" i="5"/>
  <c r="AY242" i="5"/>
  <c r="BH242" i="5" s="1"/>
  <c r="F242" i="11" s="1"/>
  <c r="BK242" i="5"/>
  <c r="AT242" i="3" s="1"/>
  <c r="AO242" i="3"/>
  <c r="AL242" i="3"/>
  <c r="X242" i="4"/>
  <c r="AZ242" i="5"/>
  <c r="AP242" i="3" s="1"/>
  <c r="AW242" i="3"/>
  <c r="M242" i="4"/>
  <c r="Y242" i="3"/>
  <c r="AA242" i="3"/>
  <c r="AS242" i="5"/>
  <c r="Q242" i="4"/>
  <c r="AG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AV190" i="5" s="1"/>
  <c r="R190" i="4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K209" i="5"/>
  <c r="L209" i="5" s="1"/>
  <c r="AC209" i="5"/>
  <c r="BF209" i="5"/>
  <c r="AO209" i="5"/>
  <c r="Y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Y18" i="5"/>
  <c r="AF18" i="5"/>
  <c r="AG18" i="5" s="1"/>
  <c r="AR18" i="5"/>
  <c r="K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Y45" i="5"/>
  <c r="BF45" i="5"/>
  <c r="AL45" i="5"/>
  <c r="AM45" i="5" s="1"/>
  <c r="AI45" i="5"/>
  <c r="AF45" i="5"/>
  <c r="K45" i="5"/>
  <c r="L45" i="5" s="1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K34" i="5"/>
  <c r="L34" i="5" s="1"/>
  <c r="AC34" i="5"/>
  <c r="AD34" i="5" s="1"/>
  <c r="AR34" i="5"/>
  <c r="AO34" i="5"/>
  <c r="Y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J119" i="3" s="1"/>
  <c r="AO221" i="17"/>
  <c r="AT221" i="5" s="1"/>
  <c r="AU221" i="5" s="1"/>
  <c r="BR221" i="5" s="1"/>
  <c r="E221" i="25" s="1"/>
  <c r="I221" i="19"/>
  <c r="K66" i="5"/>
  <c r="AI66" i="5"/>
  <c r="AJ66" i="5" s="1"/>
  <c r="Y66" i="5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Y61" i="5"/>
  <c r="AW61" i="5"/>
  <c r="AL61" i="5"/>
  <c r="AM61" i="5" s="1"/>
  <c r="K61" i="5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V121" i="5" s="1"/>
  <c r="R121" i="4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Y118" i="5"/>
  <c r="AC118" i="5"/>
  <c r="AI118" i="5"/>
  <c r="AJ118" i="5" s="1"/>
  <c r="AL118" i="5"/>
  <c r="AM118" i="5" s="1"/>
  <c r="AO118" i="5"/>
  <c r="K118" i="5"/>
  <c r="I11" i="19"/>
  <c r="AL11" i="17"/>
  <c r="AO11" i="17"/>
  <c r="AT11" i="5" s="1"/>
  <c r="AU11" i="5" s="1"/>
  <c r="AV11" i="5" s="1"/>
  <c r="AI11" i="3" s="1"/>
  <c r="AH11" i="17"/>
  <c r="K11" i="19" s="1"/>
  <c r="AH82" i="17"/>
  <c r="K82" i="19" s="1"/>
  <c r="AO82" i="17"/>
  <c r="I82" i="19"/>
  <c r="AH172" i="17"/>
  <c r="K172" i="19" s="1"/>
  <c r="AO172" i="17"/>
  <c r="AT172" i="5" s="1"/>
  <c r="AU172" i="5" s="1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J277" i="5"/>
  <c r="J277" i="4" s="1"/>
  <c r="AC277" i="5"/>
  <c r="K277" i="5"/>
  <c r="BF277" i="5"/>
  <c r="Z277" i="4" s="1"/>
  <c r="AR277" i="5"/>
  <c r="Q277" i="4" s="1"/>
  <c r="AW277" i="5"/>
  <c r="Y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T32" i="5" s="1"/>
  <c r="AU32" i="5" s="1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AV239" i="5" s="1"/>
  <c r="R239" i="4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Y267" i="5"/>
  <c r="AI267" i="5"/>
  <c r="K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K47" i="5"/>
  <c r="L47" i="5" s="1"/>
  <c r="AR47" i="5"/>
  <c r="AL47" i="5"/>
  <c r="AM47" i="5" s="1"/>
  <c r="AI47" i="5"/>
  <c r="AW47" i="5"/>
  <c r="AS47" i="3" s="1"/>
  <c r="AO47" i="5"/>
  <c r="AP47" i="5" s="1"/>
  <c r="BF47" i="5"/>
  <c r="AC47" i="5"/>
  <c r="Y47" i="5"/>
  <c r="AO47" i="15"/>
  <c r="I47" i="21"/>
  <c r="AL189" i="17"/>
  <c r="O189" i="19" s="1"/>
  <c r="A189" i="19"/>
  <c r="Z189" i="17"/>
  <c r="C189" i="19" s="1"/>
  <c r="AN277" i="17"/>
  <c r="Q277" i="19" s="1"/>
  <c r="AI232" i="15"/>
  <c r="L232" i="21" s="1"/>
  <c r="AK14" i="15"/>
  <c r="N14" i="21" s="1"/>
  <c r="AR159" i="5"/>
  <c r="AC159" i="5"/>
  <c r="Y159" i="5"/>
  <c r="AL159" i="5"/>
  <c r="AM159" i="5" s="1"/>
  <c r="K159" i="5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D254" i="5"/>
  <c r="T254" i="4" s="1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AT186" i="5" s="1"/>
  <c r="AU186" i="5" s="1"/>
  <c r="AV186" i="5" s="1"/>
  <c r="AI186" i="3" s="1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K41" i="3"/>
  <c r="Z221" i="3"/>
  <c r="BS287" i="5"/>
  <c r="AG39" i="3"/>
  <c r="S243" i="3"/>
  <c r="S221" i="3"/>
  <c r="AC221" i="3"/>
  <c r="AG41" i="3"/>
  <c r="Z41" i="5"/>
  <c r="L41" i="3" s="1"/>
  <c r="I203" i="21"/>
  <c r="Y221" i="3"/>
  <c r="K203" i="4"/>
  <c r="S6" i="3"/>
  <c r="Z270" i="5"/>
  <c r="AA270" i="5" s="1"/>
  <c r="F270" i="4" s="1"/>
  <c r="J203" i="4"/>
  <c r="O221" i="4"/>
  <c r="Q39" i="4"/>
  <c r="U243" i="3"/>
  <c r="N39" i="4"/>
  <c r="AE41" i="3"/>
  <c r="X203" i="3"/>
  <c r="AD221" i="3"/>
  <c r="U221" i="3"/>
  <c r="AO203" i="3"/>
  <c r="AX203" i="5"/>
  <c r="X203" i="4"/>
  <c r="Z203" i="15"/>
  <c r="C203" i="21" s="1"/>
  <c r="AY203" i="5"/>
  <c r="AW203" i="3"/>
  <c r="BK203" i="5"/>
  <c r="AT203" i="3" s="1"/>
  <c r="AZ289" i="5"/>
  <c r="Z231" i="15"/>
  <c r="C231" i="21" s="1"/>
  <c r="AZ58" i="5"/>
  <c r="AP58" i="3" s="1"/>
  <c r="Z41" i="4"/>
  <c r="AX76" i="5"/>
  <c r="AX271" i="5"/>
  <c r="AZ76" i="5"/>
  <c r="AP76" i="3" s="1"/>
  <c r="BK58" i="5"/>
  <c r="AT58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X219" i="5"/>
  <c r="AZ80" i="5"/>
  <c r="AP80" i="3" s="1"/>
  <c r="AX243" i="3"/>
  <c r="AZ141" i="5"/>
  <c r="AP141" i="3" s="1"/>
  <c r="AX43" i="3"/>
  <c r="AX140" i="5"/>
  <c r="AX287" i="5"/>
  <c r="AO4" i="16"/>
  <c r="BK233" i="5"/>
  <c r="AT233" i="3" s="1"/>
  <c r="BL85" i="5"/>
  <c r="H85" i="11" s="1"/>
  <c r="AY54" i="5"/>
  <c r="BH54" i="5" s="1"/>
  <c r="F54" i="11" s="1"/>
  <c r="BK26" i="5"/>
  <c r="AT26" i="3" s="1"/>
  <c r="AY9" i="5"/>
  <c r="BH9" i="5" s="1"/>
  <c r="F9" i="11" s="1"/>
  <c r="BK9" i="5"/>
  <c r="AT9" i="3" s="1"/>
  <c r="AX124" i="5"/>
  <c r="BK189" i="5"/>
  <c r="AT189" i="3" s="1"/>
  <c r="AX141" i="5"/>
  <c r="AZ54" i="5"/>
  <c r="AP54" i="3" s="1"/>
  <c r="BH95" i="5"/>
  <c r="F95" i="11" s="1"/>
  <c r="H205" i="1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AX285" i="5"/>
  <c r="BK24" i="5"/>
  <c r="AT24" i="3" s="1"/>
  <c r="AY75" i="5"/>
  <c r="BH75" i="5" s="1"/>
  <c r="F75" i="11" s="1"/>
  <c r="BL285" i="5"/>
  <c r="BL148" i="5"/>
  <c r="H148" i="11" s="1"/>
  <c r="AY141" i="5"/>
  <c r="BH141" i="5" s="1"/>
  <c r="F141" i="11" s="1"/>
  <c r="AX58" i="5"/>
  <c r="BL58" i="5"/>
  <c r="H58" i="11" s="1"/>
  <c r="AX54" i="5"/>
  <c r="AX172" i="5"/>
  <c r="AX23" i="5"/>
  <c r="AZ97" i="5"/>
  <c r="AP97" i="3" s="1"/>
  <c r="AY24" i="5"/>
  <c r="BH24" i="5" s="1"/>
  <c r="F24" i="11" s="1"/>
  <c r="AX24" i="5"/>
  <c r="AY271" i="5"/>
  <c r="BH271" i="5" s="1"/>
  <c r="AY285" i="5"/>
  <c r="BH285" i="5" s="1"/>
  <c r="AZ285" i="5"/>
  <c r="BL189" i="5"/>
  <c r="H189" i="11" s="1"/>
  <c r="BL141" i="5"/>
  <c r="AX141" i="3" s="1"/>
  <c r="AZ68" i="5"/>
  <c r="AP68" i="3" s="1"/>
  <c r="AX26" i="5"/>
  <c r="AZ219" i="5"/>
  <c r="AP219" i="3" s="1"/>
  <c r="AY219" i="5"/>
  <c r="BK23" i="5"/>
  <c r="AT23" i="3" s="1"/>
  <c r="BL287" i="5"/>
  <c r="BL24" i="5"/>
  <c r="H24" i="11" s="1"/>
  <c r="AX138" i="5"/>
  <c r="BK97" i="5"/>
  <c r="AT97" i="3" s="1"/>
  <c r="BK223" i="5"/>
  <c r="AT223" i="3" s="1"/>
  <c r="AZ24" i="5"/>
  <c r="AP24" i="3" s="1"/>
  <c r="AZ9" i="5"/>
  <c r="AP9" i="3" s="1"/>
  <c r="AZ10" i="5"/>
  <c r="AP10" i="3" s="1"/>
  <c r="AZ75" i="5"/>
  <c r="AP75" i="3" s="1"/>
  <c r="BH233" i="5"/>
  <c r="F233" i="11" s="1"/>
  <c r="BK285" i="5"/>
  <c r="BK148" i="5"/>
  <c r="AT148" i="3" s="1"/>
  <c r="BL76" i="5"/>
  <c r="AX76" i="3" s="1"/>
  <c r="AY289" i="5"/>
  <c r="BH289" i="5" s="1"/>
  <c r="AY68" i="5"/>
  <c r="AY26" i="5"/>
  <c r="BH26" i="5" s="1"/>
  <c r="F26" i="11" s="1"/>
  <c r="BL26" i="5"/>
  <c r="AX26" i="3" s="1"/>
  <c r="AZ140" i="5"/>
  <c r="AP140" i="3" s="1"/>
  <c r="AY223" i="5"/>
  <c r="BH223" i="5" s="1"/>
  <c r="F223" i="11" s="1"/>
  <c r="AY113" i="5"/>
  <c r="BH113" i="5" s="1"/>
  <c r="F113" i="11" s="1"/>
  <c r="AX83" i="5"/>
  <c r="AS83" i="3"/>
  <c r="BL249" i="5"/>
  <c r="H249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0" i="5"/>
  <c r="AX120" i="3" s="1"/>
  <c r="AS120" i="3"/>
  <c r="AX126" i="5"/>
  <c r="BL124" i="5"/>
  <c r="AX124" i="3" s="1"/>
  <c r="BK124" i="5"/>
  <c r="AT124" i="3" s="1"/>
  <c r="S41" i="3"/>
  <c r="AZ233" i="5"/>
  <c r="AP233" i="3" s="1"/>
  <c r="AS233" i="3"/>
  <c r="I195" i="21"/>
  <c r="BA203" i="5"/>
  <c r="BB203" i="5" s="1"/>
  <c r="AZ249" i="5"/>
  <c r="AP249" i="3" s="1"/>
  <c r="AY249" i="5"/>
  <c r="BH249" i="5" s="1"/>
  <c r="F249" i="11" s="1"/>
  <c r="AI211" i="15"/>
  <c r="L211" i="21" s="1"/>
  <c r="AY21" i="5"/>
  <c r="BH21" i="5" s="1"/>
  <c r="F21" i="11" s="1"/>
  <c r="BL5" i="5"/>
  <c r="H5" i="11" s="1"/>
  <c r="AS5" i="3"/>
  <c r="AZ148" i="5"/>
  <c r="AP148" i="3" s="1"/>
  <c r="AX148" i="5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AX289" i="5"/>
  <c r="AS289" i="5"/>
  <c r="P289" i="4" s="1"/>
  <c r="AD289" i="5"/>
  <c r="T289" i="4" s="1"/>
  <c r="AJ266" i="5"/>
  <c r="J266" i="4" s="1"/>
  <c r="BK266" i="5"/>
  <c r="O221" i="3"/>
  <c r="AG279" i="5"/>
  <c r="V279" i="4" s="1"/>
  <c r="AK235" i="15"/>
  <c r="N235" i="21" s="1"/>
  <c r="AZ185" i="5"/>
  <c r="AP185" i="3" s="1"/>
  <c r="AS185" i="3"/>
  <c r="BL138" i="5"/>
  <c r="AX138" i="3" s="1"/>
  <c r="AS138" i="3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G258" i="5"/>
  <c r="V258" i="4" s="1"/>
  <c r="AM237" i="15"/>
  <c r="P237" i="21" s="1"/>
  <c r="AJ237" i="15"/>
  <c r="M237" i="21" s="1"/>
  <c r="BK50" i="5"/>
  <c r="AT50" i="3" s="1"/>
  <c r="AS50" i="3"/>
  <c r="AX223" i="5"/>
  <c r="AZ223" i="5"/>
  <c r="AP223" i="3" s="1"/>
  <c r="AY287" i="5"/>
  <c r="BH287" i="5" s="1"/>
  <c r="AY6" i="5"/>
  <c r="BH6" i="5" s="1"/>
  <c r="F6" i="11" s="1"/>
  <c r="Z287" i="15"/>
  <c r="C287" i="21" s="1"/>
  <c r="AL195" i="15"/>
  <c r="O195" i="21" s="1"/>
  <c r="AZ203" i="5"/>
  <c r="AP203" i="3" s="1"/>
  <c r="AS203" i="3"/>
  <c r="AX6" i="5"/>
  <c r="Z162" i="15"/>
  <c r="C162" i="21" s="1"/>
  <c r="AY15" i="5"/>
  <c r="AS15" i="3"/>
  <c r="AJ211" i="15"/>
  <c r="M211" i="21" s="1"/>
  <c r="W41" i="3"/>
  <c r="R221" i="3"/>
  <c r="AJ128" i="15"/>
  <c r="M128" i="21" s="1"/>
  <c r="AD271" i="5"/>
  <c r="T271" i="4" s="1"/>
  <c r="BK126" i="5"/>
  <c r="AT126" i="3" s="1"/>
  <c r="AY126" i="5"/>
  <c r="BH126" i="5" s="1"/>
  <c r="F126" i="11" s="1"/>
  <c r="BL126" i="5"/>
  <c r="H126" i="11" s="1"/>
  <c r="AZ124" i="5"/>
  <c r="AP124" i="3" s="1"/>
  <c r="BK75" i="5"/>
  <c r="AT75" i="3" s="1"/>
  <c r="AS75" i="3"/>
  <c r="W41" i="4"/>
  <c r="AO195" i="15"/>
  <c r="I203" i="4"/>
  <c r="AZ221" i="3"/>
  <c r="BK249" i="5"/>
  <c r="AT249" i="3" s="1"/>
  <c r="AZ189" i="5"/>
  <c r="AP189" i="3" s="1"/>
  <c r="AS189" i="3"/>
  <c r="AH211" i="15"/>
  <c r="K211" i="21" s="1"/>
  <c r="AL211" i="15"/>
  <c r="O211" i="21" s="1"/>
  <c r="BL31" i="5"/>
  <c r="AX31" i="3" s="1"/>
  <c r="AS31" i="3"/>
  <c r="AY148" i="5"/>
  <c r="BH148" i="5" s="1"/>
  <c r="F148" i="11" s="1"/>
  <c r="BK64" i="5"/>
  <c r="AT64" i="3" s="1"/>
  <c r="AS64" i="3"/>
  <c r="BK13" i="5"/>
  <c r="AT13" i="3" s="1"/>
  <c r="AS13" i="3"/>
  <c r="BL117" i="5"/>
  <c r="AX117" i="3" s="1"/>
  <c r="AS117" i="3"/>
  <c r="AY266" i="5"/>
  <c r="BH266" i="5" s="1"/>
  <c r="AP266" i="5"/>
  <c r="N266" i="4" s="1"/>
  <c r="BL266" i="5"/>
  <c r="BA221" i="5"/>
  <c r="BB221" i="5" s="1"/>
  <c r="AY7" i="5"/>
  <c r="BH7" i="5" s="1"/>
  <c r="F7" i="11" s="1"/>
  <c r="AS7" i="3"/>
  <c r="AG263" i="5"/>
  <c r="V263" i="4" s="1"/>
  <c r="X6" i="4"/>
  <c r="AZ136" i="5"/>
  <c r="AP136" i="3" s="1"/>
  <c r="X41" i="3"/>
  <c r="BK172" i="5"/>
  <c r="AT172" i="3" s="1"/>
  <c r="AS172" i="3"/>
  <c r="N203" i="3"/>
  <c r="AD269" i="5"/>
  <c r="T269" i="4" s="1"/>
  <c r="AL237" i="15"/>
  <c r="O237" i="21" s="1"/>
  <c r="BK95" i="5"/>
  <c r="AT95" i="3" s="1"/>
  <c r="AS95" i="3"/>
  <c r="AZ95" i="5"/>
  <c r="AP95" i="3" s="1"/>
  <c r="AY62" i="5"/>
  <c r="BH62" i="5" s="1"/>
  <c r="F62" i="11" s="1"/>
  <c r="AS62" i="3"/>
  <c r="AZ17" i="5"/>
  <c r="AP17" i="3" s="1"/>
  <c r="AS17" i="3"/>
  <c r="AN298" i="16"/>
  <c r="Q298" i="20" s="1"/>
  <c r="AH195" i="15"/>
  <c r="K195" i="21" s="1"/>
  <c r="AP6" i="5"/>
  <c r="AJ195" i="15"/>
  <c r="M195" i="21" s="1"/>
  <c r="AI195" i="15"/>
  <c r="L195" i="21" s="1"/>
  <c r="L221" i="5"/>
  <c r="BL203" i="5"/>
  <c r="BL113" i="5"/>
  <c r="H113" i="11" s="1"/>
  <c r="AY136" i="5"/>
  <c r="BH136" i="5" s="1"/>
  <c r="F136" i="11" s="1"/>
  <c r="AS136" i="3"/>
  <c r="AX134" i="5"/>
  <c r="AS134" i="3"/>
  <c r="BK113" i="5"/>
  <c r="AT113" i="3" s="1"/>
  <c r="BL83" i="5"/>
  <c r="AX83" i="3" s="1"/>
  <c r="BK83" i="5"/>
  <c r="AT83" i="3" s="1"/>
  <c r="AK128" i="15"/>
  <c r="N128" i="21" s="1"/>
  <c r="AS271" i="5"/>
  <c r="P271" i="4" s="1"/>
  <c r="AZ126" i="5"/>
  <c r="AP126" i="3" s="1"/>
  <c r="BL10" i="5"/>
  <c r="H10" i="11" s="1"/>
  <c r="AS10" i="3"/>
  <c r="BS203" i="5"/>
  <c r="M203" i="3"/>
  <c r="AX249" i="5"/>
  <c r="BL121" i="5"/>
  <c r="H121" i="11" s="1"/>
  <c r="AS121" i="3"/>
  <c r="BK121" i="5"/>
  <c r="AT121" i="3" s="1"/>
  <c r="AK211" i="15"/>
  <c r="N211" i="21" s="1"/>
  <c r="AZ21" i="5"/>
  <c r="AP21" i="3" s="1"/>
  <c r="BK85" i="5"/>
  <c r="AT85" i="3" s="1"/>
  <c r="AS85" i="3"/>
  <c r="AT83" i="5"/>
  <c r="AU83" i="5" s="1"/>
  <c r="AV83" i="5" s="1"/>
  <c r="AI83" i="3" s="1"/>
  <c r="BL171" i="5"/>
  <c r="AX171" i="3" s="1"/>
  <c r="AS171" i="3"/>
  <c r="BK171" i="5"/>
  <c r="AT171" i="3" s="1"/>
  <c r="AZ279" i="5"/>
  <c r="BL279" i="5"/>
  <c r="AY58" i="5"/>
  <c r="BH58" i="5" s="1"/>
  <c r="F58" i="11" s="1"/>
  <c r="BL197" i="5"/>
  <c r="H197" i="11" s="1"/>
  <c r="AS197" i="3"/>
  <c r="AX70" i="5"/>
  <c r="AS70" i="3"/>
  <c r="BK68" i="5"/>
  <c r="AT68" i="3" s="1"/>
  <c r="AS68" i="3"/>
  <c r="AX97" i="5"/>
  <c r="AS97" i="3"/>
  <c r="AP263" i="5"/>
  <c r="N263" i="4" s="1"/>
  <c r="AZ26" i="5"/>
  <c r="AP26" i="3" s="1"/>
  <c r="AW6" i="3"/>
  <c r="BL219" i="5"/>
  <c r="H219" i="11" s="1"/>
  <c r="AS219" i="3"/>
  <c r="BK136" i="5"/>
  <c r="AT136" i="3" s="1"/>
  <c r="Z227" i="15"/>
  <c r="C227" i="21" s="1"/>
  <c r="BL172" i="5"/>
  <c r="AX172" i="3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L223" i="5"/>
  <c r="H223" i="11" s="1"/>
  <c r="AD287" i="5"/>
  <c r="T287" i="4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BB30" i="5"/>
  <c r="BC30" i="5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Z64" i="5"/>
  <c r="AP64" i="3" s="1"/>
  <c r="AH231" i="15"/>
  <c r="K231" i="21" s="1"/>
  <c r="BB177" i="5"/>
  <c r="AY185" i="5"/>
  <c r="BH185" i="5" s="1"/>
  <c r="F185" i="11" s="1"/>
  <c r="AY70" i="5"/>
  <c r="BH70" i="5" s="1"/>
  <c r="F70" i="11" s="1"/>
  <c r="AZ263" i="5"/>
  <c r="Z237" i="15"/>
  <c r="C237" i="21" s="1"/>
  <c r="P289" i="20"/>
  <c r="M31" i="21"/>
  <c r="M83" i="20"/>
  <c r="O243" i="20"/>
  <c r="M201" i="21"/>
  <c r="Z299" i="15"/>
  <c r="C299" i="21" s="1"/>
  <c r="AY83" i="5"/>
  <c r="AZ83" i="5"/>
  <c r="AP83" i="3" s="1"/>
  <c r="AX101" i="5"/>
  <c r="BK120" i="5"/>
  <c r="AT120" i="3" s="1"/>
  <c r="BL271" i="5"/>
  <c r="AL241" i="15"/>
  <c r="O241" i="21" s="1"/>
  <c r="BL233" i="5"/>
  <c r="H233" i="11" s="1"/>
  <c r="AX233" i="5"/>
  <c r="AP285" i="5"/>
  <c r="N285" i="4" s="1"/>
  <c r="AJ162" i="15"/>
  <c r="AY189" i="5"/>
  <c r="BH189" i="5" s="1"/>
  <c r="F189" i="11" s="1"/>
  <c r="BK15" i="5"/>
  <c r="AT15" i="3" s="1"/>
  <c r="AZ121" i="5"/>
  <c r="AP121" i="3" s="1"/>
  <c r="BL21" i="5"/>
  <c r="AX21" i="3" s="1"/>
  <c r="BK21" i="5"/>
  <c r="AT21" i="3" s="1"/>
  <c r="AZ31" i="5"/>
  <c r="AP31" i="3" s="1"/>
  <c r="BK5" i="5"/>
  <c r="AT5" i="3" s="1"/>
  <c r="AX85" i="5"/>
  <c r="AY85" i="5"/>
  <c r="AI215" i="15"/>
  <c r="L215" i="21" s="1"/>
  <c r="AH215" i="15"/>
  <c r="K215" i="21" s="1"/>
  <c r="AK215" i="15"/>
  <c r="N215" i="21" s="1"/>
  <c r="BL80" i="5"/>
  <c r="H80" i="11" s="1"/>
  <c r="AY64" i="5"/>
  <c r="AK231" i="15"/>
  <c r="N231" i="21" s="1"/>
  <c r="AI231" i="15"/>
  <c r="L231" i="21" s="1"/>
  <c r="AX13" i="5"/>
  <c r="AZ13" i="5"/>
  <c r="AP13" i="3" s="1"/>
  <c r="AP289" i="5"/>
  <c r="N289" i="4" s="1"/>
  <c r="BL289" i="5"/>
  <c r="AZ117" i="5"/>
  <c r="AP117" i="3" s="1"/>
  <c r="AY279" i="5"/>
  <c r="BH279" i="5" s="1"/>
  <c r="AX279" i="5"/>
  <c r="AS279" i="5"/>
  <c r="P279" i="4" s="1"/>
  <c r="BK279" i="5"/>
  <c r="AP279" i="5"/>
  <c r="N279" i="4" s="1"/>
  <c r="BB255" i="5"/>
  <c r="BK197" i="5"/>
  <c r="AT197" i="3" s="1"/>
  <c r="BK7" i="5"/>
  <c r="AT7" i="3" s="1"/>
  <c r="Z235" i="15"/>
  <c r="C235" i="21" s="1"/>
  <c r="AH235" i="15"/>
  <c r="K235" i="21" s="1"/>
  <c r="BK70" i="5"/>
  <c r="AT70" i="3" s="1"/>
  <c r="BL70" i="5"/>
  <c r="H70" i="11" s="1"/>
  <c r="AZ192" i="5"/>
  <c r="AP192" i="3" s="1"/>
  <c r="BK192" i="5"/>
  <c r="AT192" i="3" s="1"/>
  <c r="AY192" i="5"/>
  <c r="BH192" i="5" s="1"/>
  <c r="F192" i="11" s="1"/>
  <c r="BL68" i="5"/>
  <c r="H68" i="11" s="1"/>
  <c r="BK138" i="5"/>
  <c r="AT138" i="3" s="1"/>
  <c r="AY138" i="5"/>
  <c r="BH138" i="5" s="1"/>
  <c r="F138" i="11" s="1"/>
  <c r="BL97" i="5"/>
  <c r="H97" i="11" s="1"/>
  <c r="AY263" i="5"/>
  <c r="BH263" i="5" s="1"/>
  <c r="BL263" i="5"/>
  <c r="AI227" i="15"/>
  <c r="L227" i="21" s="1"/>
  <c r="AY172" i="5"/>
  <c r="BH172" i="5" s="1"/>
  <c r="F172" i="11" s="1"/>
  <c r="AY23" i="5"/>
  <c r="BH23" i="5" s="1"/>
  <c r="F23" i="11" s="1"/>
  <c r="AX95" i="5"/>
  <c r="BL95" i="5"/>
  <c r="H95" i="11" s="1"/>
  <c r="BL201" i="5"/>
  <c r="AX201" i="3" s="1"/>
  <c r="BK201" i="5"/>
  <c r="AT201" i="3" s="1"/>
  <c r="AX62" i="5"/>
  <c r="BK17" i="5"/>
  <c r="AT17" i="3" s="1"/>
  <c r="AX261" i="5"/>
  <c r="AG261" i="5"/>
  <c r="V261" i="4" s="1"/>
  <c r="M258" i="20"/>
  <c r="M58" i="20"/>
  <c r="M64" i="20"/>
  <c r="X287" i="4"/>
  <c r="BK287" i="5"/>
  <c r="AJ287" i="5"/>
  <c r="J287" i="4" s="1"/>
  <c r="AY117" i="5"/>
  <c r="BH117" i="5" s="1"/>
  <c r="F117" i="11" s="1"/>
  <c r="AX117" i="5"/>
  <c r="BB135" i="5"/>
  <c r="BC135" i="5" s="1"/>
  <c r="AY197" i="5"/>
  <c r="BH197" i="5" s="1"/>
  <c r="F197" i="11" s="1"/>
  <c r="BL7" i="5"/>
  <c r="AX7" i="3" s="1"/>
  <c r="AZ134" i="5"/>
  <c r="AP134" i="3" s="1"/>
  <c r="BB181" i="5"/>
  <c r="BC181" i="5" s="1"/>
  <c r="AZ120" i="5"/>
  <c r="AP120" i="3" s="1"/>
  <c r="AP271" i="5"/>
  <c r="N271" i="4" s="1"/>
  <c r="BB188" i="5"/>
  <c r="BC188" i="5" s="1"/>
  <c r="AI241" i="15"/>
  <c r="L241" i="21" s="1"/>
  <c r="Z241" i="15"/>
  <c r="C241" i="21" s="1"/>
  <c r="AK241" i="15"/>
  <c r="N241" i="21" s="1"/>
  <c r="AX15" i="5"/>
  <c r="AY121" i="5"/>
  <c r="BH121" i="5" s="1"/>
  <c r="F121" i="11" s="1"/>
  <c r="AX121" i="5"/>
  <c r="BB254" i="5"/>
  <c r="BC254" i="5" s="1"/>
  <c r="Z211" i="15"/>
  <c r="C211" i="21" s="1"/>
  <c r="AX31" i="5"/>
  <c r="AY31" i="5"/>
  <c r="AY5" i="5"/>
  <c r="BH5" i="5" s="1"/>
  <c r="F5" i="11" s="1"/>
  <c r="AX64" i="5"/>
  <c r="BL64" i="5"/>
  <c r="AX64" i="3" s="1"/>
  <c r="AL231" i="15"/>
  <c r="O231" i="21" s="1"/>
  <c r="AY13" i="5"/>
  <c r="BH13" i="5" s="1"/>
  <c r="F13" i="11" s="1"/>
  <c r="AJ289" i="5"/>
  <c r="J289" i="4" s="1"/>
  <c r="BK117" i="5"/>
  <c r="AT117" i="3" s="1"/>
  <c r="BB43" i="5"/>
  <c r="BC43" i="5" s="1"/>
  <c r="AZ197" i="5"/>
  <c r="AP197" i="3" s="1"/>
  <c r="AX197" i="5"/>
  <c r="AX7" i="5"/>
  <c r="AX185" i="5"/>
  <c r="BL185" i="5"/>
  <c r="H185" i="11" s="1"/>
  <c r="BK185" i="5"/>
  <c r="AT185" i="3" s="1"/>
  <c r="AZ70" i="5"/>
  <c r="AP70" i="3" s="1"/>
  <c r="BL192" i="5"/>
  <c r="AX192" i="3" s="1"/>
  <c r="BB89" i="5"/>
  <c r="BC89" i="5" s="1"/>
  <c r="BK263" i="5"/>
  <c r="AS263" i="5"/>
  <c r="P263" i="4" s="1"/>
  <c r="AD293" i="5"/>
  <c r="T293" i="4" s="1"/>
  <c r="M13" i="21"/>
  <c r="BL15" i="5"/>
  <c r="AX15" i="3" s="1"/>
  <c r="BL13" i="5"/>
  <c r="H13" i="11" s="1"/>
  <c r="BB111" i="5"/>
  <c r="BC111" i="5" s="1"/>
  <c r="BB79" i="5"/>
  <c r="BL101" i="5"/>
  <c r="H101" i="11" s="1"/>
  <c r="AY101" i="5"/>
  <c r="BH101" i="5" s="1"/>
  <c r="F101" i="11" s="1"/>
  <c r="AY120" i="5"/>
  <c r="BH120" i="5" s="1"/>
  <c r="F120" i="11" s="1"/>
  <c r="AJ271" i="5"/>
  <c r="J271" i="4" s="1"/>
  <c r="AM241" i="15"/>
  <c r="P241" i="21" s="1"/>
  <c r="AG285" i="5"/>
  <c r="V285" i="4" s="1"/>
  <c r="AH162" i="15"/>
  <c r="K162" i="21" s="1"/>
  <c r="AI162" i="15"/>
  <c r="L162" i="21" s="1"/>
  <c r="BK31" i="5"/>
  <c r="AT31" i="3" s="1"/>
  <c r="AZ5" i="5"/>
  <c r="AP5" i="3" s="1"/>
  <c r="BB39" i="5"/>
  <c r="AM215" i="15"/>
  <c r="P215" i="21" s="1"/>
  <c r="AJ231" i="15"/>
  <c r="Z291" i="15"/>
  <c r="C291" i="21" s="1"/>
  <c r="AG289" i="5"/>
  <c r="V289" i="4" s="1"/>
  <c r="BK289" i="5"/>
  <c r="BB60" i="5"/>
  <c r="BC60" i="5" s="1"/>
  <c r="AX266" i="5"/>
  <c r="AS266" i="5"/>
  <c r="P266" i="4" s="1"/>
  <c r="AZ266" i="5"/>
  <c r="AZ7" i="5"/>
  <c r="AP7" i="3" s="1"/>
  <c r="AI235" i="15"/>
  <c r="L235" i="21" s="1"/>
  <c r="BB257" i="5"/>
  <c r="AX263" i="5"/>
  <c r="BB205" i="5"/>
  <c r="BC205" i="5" s="1"/>
  <c r="BK62" i="5"/>
  <c r="AT62" i="3" s="1"/>
  <c r="BL62" i="5"/>
  <c r="AX62" i="3" s="1"/>
  <c r="BK134" i="5"/>
  <c r="AT134" i="3" s="1"/>
  <c r="AY134" i="5"/>
  <c r="BH134" i="5" s="1"/>
  <c r="F134" i="11" s="1"/>
  <c r="BL134" i="5"/>
  <c r="AX134" i="3" s="1"/>
  <c r="BL261" i="5"/>
  <c r="N266" i="20"/>
  <c r="M285" i="20"/>
  <c r="N116" i="20"/>
  <c r="O287" i="4"/>
  <c r="AP287" i="5"/>
  <c r="N287" i="4" s="1"/>
  <c r="P24" i="4"/>
  <c r="AF24" i="3"/>
  <c r="AG24" i="3"/>
  <c r="Q24" i="4"/>
  <c r="AE24" i="3"/>
  <c r="U24" i="3"/>
  <c r="W24" i="4"/>
  <c r="S24" i="3"/>
  <c r="P24" i="3"/>
  <c r="R24" i="3"/>
  <c r="U24" i="4"/>
  <c r="X142" i="3"/>
  <c r="T72" i="4"/>
  <c r="Q72" i="3"/>
  <c r="S72" i="3"/>
  <c r="U72" i="3"/>
  <c r="W72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Y207" i="5"/>
  <c r="K207" i="5"/>
  <c r="L207" i="5" s="1"/>
  <c r="AW207" i="5"/>
  <c r="AL207" i="5"/>
  <c r="AM207" i="5" s="1"/>
  <c r="AR207" i="5"/>
  <c r="AS207" i="5" s="1"/>
  <c r="AF207" i="5"/>
  <c r="AG207" i="5" s="1"/>
  <c r="AI207" i="5"/>
  <c r="BF207" i="5"/>
  <c r="AO207" i="5"/>
  <c r="AP207" i="5" s="1"/>
  <c r="AJ207" i="5"/>
  <c r="H113" i="4"/>
  <c r="N113" i="3"/>
  <c r="BT113" i="5"/>
  <c r="AC113" i="3"/>
  <c r="N113" i="4"/>
  <c r="X113" i="3"/>
  <c r="K113" i="4"/>
  <c r="V113" i="3"/>
  <c r="AG113" i="3"/>
  <c r="AE113" i="3"/>
  <c r="Q113" i="4"/>
  <c r="H83" i="4"/>
  <c r="I83" i="4"/>
  <c r="AB83" i="3"/>
  <c r="O83" i="4"/>
  <c r="AD83" i="3"/>
  <c r="Y125" i="3"/>
  <c r="M125" i="4"/>
  <c r="AA125" i="3"/>
  <c r="Y128" i="5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K128" i="5"/>
  <c r="L128" i="5" s="1"/>
  <c r="AO128" i="15"/>
  <c r="I128" i="21"/>
  <c r="W158" i="3"/>
  <c r="J158" i="4"/>
  <c r="Q158" i="4"/>
  <c r="Z158" i="4"/>
  <c r="AZ158" i="3"/>
  <c r="H186" i="4"/>
  <c r="N186" i="3"/>
  <c r="BT186" i="5"/>
  <c r="P186" i="3"/>
  <c r="R186" i="3"/>
  <c r="U186" i="4"/>
  <c r="AG186" i="3"/>
  <c r="AE186" i="3"/>
  <c r="Q186" i="4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O120" i="4"/>
  <c r="AD120" i="3"/>
  <c r="AB120" i="3"/>
  <c r="N120" i="3"/>
  <c r="H120" i="4"/>
  <c r="BT120" i="5"/>
  <c r="BS120" i="5"/>
  <c r="M120" i="3"/>
  <c r="BA120" i="5"/>
  <c r="I120" i="4"/>
  <c r="O120" i="3"/>
  <c r="M120" i="4"/>
  <c r="AA120" i="3"/>
  <c r="Y120" i="3"/>
  <c r="L205" i="3"/>
  <c r="AA205" i="5"/>
  <c r="F205" i="4" s="1"/>
  <c r="H271" i="4"/>
  <c r="BS271" i="5"/>
  <c r="I271" i="4"/>
  <c r="BA271" i="5"/>
  <c r="P126" i="4"/>
  <c r="AF126" i="3"/>
  <c r="M126" i="4"/>
  <c r="AA126" i="3"/>
  <c r="Y126" i="3"/>
  <c r="X126" i="4"/>
  <c r="AO126" i="3"/>
  <c r="AW126" i="3"/>
  <c r="AL126" i="3"/>
  <c r="R126" i="3"/>
  <c r="U126" i="4"/>
  <c r="P126" i="3"/>
  <c r="AG126" i="3"/>
  <c r="AE126" i="3"/>
  <c r="Q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U170" i="4"/>
  <c r="P170" i="3"/>
  <c r="R170" i="3"/>
  <c r="N170" i="4"/>
  <c r="AC170" i="3"/>
  <c r="P170" i="4"/>
  <c r="AF170" i="3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L193" i="3"/>
  <c r="N233" i="4"/>
  <c r="AC233" i="3"/>
  <c r="G233" i="4"/>
  <c r="Z233" i="5"/>
  <c r="K233" i="3"/>
  <c r="O233" i="4"/>
  <c r="AD233" i="3"/>
  <c r="AB233" i="3"/>
  <c r="P195" i="4"/>
  <c r="AF195" i="3"/>
  <c r="I195" i="4"/>
  <c r="M195" i="3"/>
  <c r="W195" i="4"/>
  <c r="K195" i="4"/>
  <c r="AA156" i="5"/>
  <c r="F156" i="4" s="1"/>
  <c r="L156" i="3"/>
  <c r="AL249" i="3"/>
  <c r="AO249" i="3"/>
  <c r="X249" i="4"/>
  <c r="AW249" i="3"/>
  <c r="Q249" i="3"/>
  <c r="T249" i="4"/>
  <c r="Z249" i="5"/>
  <c r="G249" i="4"/>
  <c r="K249" i="3"/>
  <c r="S249" i="3"/>
  <c r="W249" i="4"/>
  <c r="U249" i="3"/>
  <c r="Q189" i="4"/>
  <c r="AG189" i="3"/>
  <c r="AE189" i="3"/>
  <c r="W189" i="4"/>
  <c r="U189" i="3"/>
  <c r="S189" i="3"/>
  <c r="Z189" i="4"/>
  <c r="AZ189" i="3"/>
  <c r="P189" i="4"/>
  <c r="AF189" i="3"/>
  <c r="AG15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BT31" i="5"/>
  <c r="AW31" i="3"/>
  <c r="AL31" i="3"/>
  <c r="AO31" i="3"/>
  <c r="X31" i="4"/>
  <c r="AF31" i="3"/>
  <c r="P31" i="4"/>
  <c r="AE31" i="3"/>
  <c r="AG31" i="3"/>
  <c r="Q31" i="4"/>
  <c r="W5" i="3"/>
  <c r="J5" i="4"/>
  <c r="P5" i="3"/>
  <c r="R5" i="3"/>
  <c r="U5" i="4"/>
  <c r="AW5" i="3"/>
  <c r="X5" i="4"/>
  <c r="AO5" i="3"/>
  <c r="AL5" i="3"/>
  <c r="Z5" i="4"/>
  <c r="AZ5" i="3"/>
  <c r="P148" i="3"/>
  <c r="R148" i="3"/>
  <c r="U148" i="4"/>
  <c r="AD148" i="3"/>
  <c r="O148" i="4"/>
  <c r="AB148" i="3"/>
  <c r="O148" i="3"/>
  <c r="M148" i="3"/>
  <c r="I148" i="4"/>
  <c r="BS148" i="5"/>
  <c r="BA148" i="5"/>
  <c r="X148" i="3"/>
  <c r="K148" i="4"/>
  <c r="V148" i="3"/>
  <c r="N85" i="3"/>
  <c r="H85" i="4"/>
  <c r="O85" i="4"/>
  <c r="AD85" i="3"/>
  <c r="AB85" i="3"/>
  <c r="V85" i="4"/>
  <c r="Z243" i="3"/>
  <c r="L243" i="4"/>
  <c r="AC25" i="3"/>
  <c r="N25" i="4"/>
  <c r="V2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H64" i="4"/>
  <c r="N64" i="3"/>
  <c r="G64" i="4"/>
  <c r="Q64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AA6" i="5"/>
  <c r="F6" i="4" s="1"/>
  <c r="L6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M289" i="4"/>
  <c r="L289" i="4"/>
  <c r="AA117" i="3"/>
  <c r="Y117" i="3"/>
  <c r="M117" i="4"/>
  <c r="M117" i="3"/>
  <c r="I117" i="4"/>
  <c r="O117" i="3"/>
  <c r="BS117" i="5"/>
  <c r="BA117" i="5"/>
  <c r="Q117" i="3"/>
  <c r="T117" i="4"/>
  <c r="R117" i="3"/>
  <c r="P117" i="3"/>
  <c r="U117" i="4"/>
  <c r="L266" i="4"/>
  <c r="M266" i="4"/>
  <c r="Z43" i="3"/>
  <c r="L43" i="4"/>
  <c r="G58" i="4"/>
  <c r="K58" i="3"/>
  <c r="Z58" i="5"/>
  <c r="S58" i="3"/>
  <c r="W58" i="4"/>
  <c r="U58" i="3"/>
  <c r="N197" i="4"/>
  <c r="AC197" i="3"/>
  <c r="W197" i="4"/>
  <c r="U197" i="3"/>
  <c r="S197" i="3"/>
  <c r="AG197" i="3"/>
  <c r="AE197" i="3"/>
  <c r="Q197" i="4"/>
  <c r="Z197" i="5"/>
  <c r="G197" i="4"/>
  <c r="K197" i="3"/>
  <c r="Z197" i="4"/>
  <c r="AZ197" i="3"/>
  <c r="P7" i="4"/>
  <c r="AF7" i="3"/>
  <c r="T7" i="4"/>
  <c r="Q7" i="3"/>
  <c r="G7" i="4"/>
  <c r="Z7" i="5"/>
  <c r="K7" i="3"/>
  <c r="W7" i="4"/>
  <c r="U7" i="3"/>
  <c r="S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K235" i="5"/>
  <c r="L235" i="5" s="1"/>
  <c r="AO235" i="5"/>
  <c r="AP235" i="5" s="1"/>
  <c r="Y235" i="5"/>
  <c r="AG185" i="3"/>
  <c r="Q185" i="4"/>
  <c r="AE185" i="3"/>
  <c r="X185" i="3"/>
  <c r="V185" i="3"/>
  <c r="K185" i="4"/>
  <c r="O185" i="4"/>
  <c r="AD185" i="3"/>
  <c r="AB185" i="3"/>
  <c r="V70" i="4"/>
  <c r="T70" i="3"/>
  <c r="R70" i="3"/>
  <c r="U70" i="4"/>
  <c r="P70" i="3"/>
  <c r="Q70" i="3"/>
  <c r="T70" i="4"/>
  <c r="AD70" i="3"/>
  <c r="O70" i="4"/>
  <c r="AB70" i="3"/>
  <c r="AZ70" i="3"/>
  <c r="Z70" i="4"/>
  <c r="H192" i="4"/>
  <c r="N192" i="3"/>
  <c r="BT192" i="5"/>
  <c r="W192" i="3"/>
  <c r="J192" i="4"/>
  <c r="U192" i="4"/>
  <c r="P192" i="3"/>
  <c r="R192" i="3"/>
  <c r="Q192" i="4"/>
  <c r="AE192" i="3"/>
  <c r="AG192" i="3"/>
  <c r="AO68" i="3"/>
  <c r="AL68" i="3"/>
  <c r="AW68" i="3"/>
  <c r="X68" i="4"/>
  <c r="T138" i="4"/>
  <c r="Q138" i="3"/>
  <c r="BS138" i="5"/>
  <c r="M138" i="3"/>
  <c r="O138" i="3"/>
  <c r="BA138" i="5"/>
  <c r="I138" i="4"/>
  <c r="AA138" i="3"/>
  <c r="M138" i="4"/>
  <c r="Y138" i="3"/>
  <c r="AB138" i="3"/>
  <c r="AD138" i="3"/>
  <c r="O138" i="4"/>
  <c r="K138" i="3"/>
  <c r="Z138" i="5"/>
  <c r="G138" i="4"/>
  <c r="AZ97" i="3"/>
  <c r="Z97" i="4"/>
  <c r="K97" i="3"/>
  <c r="G97" i="4"/>
  <c r="Z97" i="5"/>
  <c r="M97" i="3"/>
  <c r="O97" i="3"/>
  <c r="I97" i="4"/>
  <c r="BS97" i="5"/>
  <c r="BA97" i="5"/>
  <c r="AE97" i="3"/>
  <c r="AG97" i="3"/>
  <c r="Q97" i="4"/>
  <c r="BA263" i="5"/>
  <c r="BS263" i="5"/>
  <c r="I263" i="4"/>
  <c r="U54" i="3"/>
  <c r="S54" i="3"/>
  <c r="W54" i="4"/>
  <c r="AB54" i="3"/>
  <c r="O54" i="4"/>
  <c r="AD54" i="3"/>
  <c r="P54" i="4"/>
  <c r="AF54" i="3"/>
  <c r="X54" i="4"/>
  <c r="AW54" i="3"/>
  <c r="AL54" i="3"/>
  <c r="AO54" i="3"/>
  <c r="M26" i="4"/>
  <c r="Y26" i="3"/>
  <c r="AA26" i="3"/>
  <c r="AC26" i="3"/>
  <c r="N26" i="4"/>
  <c r="AB26" i="3"/>
  <c r="O26" i="4"/>
  <c r="AD26" i="3"/>
  <c r="H26" i="4"/>
  <c r="N26" i="3"/>
  <c r="BT26" i="5"/>
  <c r="J136" i="4"/>
  <c r="W136" i="3"/>
  <c r="Z136" i="5"/>
  <c r="G136" i="4"/>
  <c r="K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AG173" i="3"/>
  <c r="AE173" i="3"/>
  <c r="Q173" i="4"/>
  <c r="R172" i="3"/>
  <c r="P172" i="3"/>
  <c r="U172" i="4"/>
  <c r="X172" i="3"/>
  <c r="V172" i="3"/>
  <c r="K172" i="4"/>
  <c r="G269" i="4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BT56" i="5"/>
  <c r="H56" i="4"/>
  <c r="N56" i="3"/>
  <c r="I56" i="4"/>
  <c r="O56" i="3"/>
  <c r="M56" i="3"/>
  <c r="BA56" i="5"/>
  <c r="BS56" i="5"/>
  <c r="Q56" i="4"/>
  <c r="AG56" i="3"/>
  <c r="AE56" i="3"/>
  <c r="Q56" i="3"/>
  <c r="T56" i="4"/>
  <c r="AZ164" i="3"/>
  <c r="Z164" i="4"/>
  <c r="AC201" i="3"/>
  <c r="N201" i="4"/>
  <c r="Z201" i="4"/>
  <c r="AZ201" i="3"/>
  <c r="W62" i="3"/>
  <c r="J62" i="4"/>
  <c r="N62" i="4"/>
  <c r="AC62" i="3"/>
  <c r="V62" i="3"/>
  <c r="K62" i="4"/>
  <c r="X62" i="3"/>
  <c r="P62" i="3"/>
  <c r="R62" i="3"/>
  <c r="U62" i="4"/>
  <c r="G62" i="4"/>
  <c r="K62" i="3"/>
  <c r="Z62" i="5"/>
  <c r="T134" i="4"/>
  <c r="Q134" i="3"/>
  <c r="Y134" i="3"/>
  <c r="AL134" i="3"/>
  <c r="AO134" i="3"/>
  <c r="AW134" i="3"/>
  <c r="X134" i="4"/>
  <c r="X17" i="3"/>
  <c r="K17" i="4"/>
  <c r="V17" i="3"/>
  <c r="AZ17" i="3"/>
  <c r="Z17" i="4"/>
  <c r="K17" i="3"/>
  <c r="Z17" i="5"/>
  <c r="G17" i="4"/>
  <c r="AB199" i="3"/>
  <c r="Q223" i="3"/>
  <c r="T223" i="4"/>
  <c r="U223" i="4"/>
  <c r="P223" i="3"/>
  <c r="R223" i="3"/>
  <c r="AF223" i="3"/>
  <c r="P223" i="4"/>
  <c r="X223" i="3"/>
  <c r="K223" i="4"/>
  <c r="V223" i="3"/>
  <c r="AG162" i="3"/>
  <c r="Z60" i="3"/>
  <c r="J24" i="4"/>
  <c r="W24" i="3"/>
  <c r="Z24" i="5"/>
  <c r="K24" i="3"/>
  <c r="G24" i="4"/>
  <c r="V24" i="4"/>
  <c r="T24" i="3"/>
  <c r="X24" i="3"/>
  <c r="K24" i="4"/>
  <c r="V24" i="3"/>
  <c r="AO223" i="15"/>
  <c r="I223" i="21"/>
  <c r="AO299" i="15"/>
  <c r="I299" i="21"/>
  <c r="R72" i="3"/>
  <c r="P72" i="3"/>
  <c r="U72" i="4"/>
  <c r="N72" i="3"/>
  <c r="S9" i="3"/>
  <c r="U9" i="3"/>
  <c r="W9" i="4"/>
  <c r="G9" i="4"/>
  <c r="Z9" i="5"/>
  <c r="K9" i="3"/>
  <c r="AB9" i="3"/>
  <c r="AD9" i="3"/>
  <c r="O9" i="4"/>
  <c r="G113" i="4"/>
  <c r="K113" i="3"/>
  <c r="Z113" i="5"/>
  <c r="J113" i="4"/>
  <c r="W113" i="3"/>
  <c r="AZ113" i="3"/>
  <c r="Z113" i="4"/>
  <c r="AA113" i="3"/>
  <c r="M113" i="4"/>
  <c r="Y113" i="3"/>
  <c r="AW83" i="3"/>
  <c r="AO83" i="3"/>
  <c r="X83" i="4"/>
  <c r="AL83" i="3"/>
  <c r="L39" i="4"/>
  <c r="Z39" i="3"/>
  <c r="L243" i="3"/>
  <c r="AA243" i="5"/>
  <c r="F243" i="4" s="1"/>
  <c r="U125" i="3"/>
  <c r="AF125" i="3"/>
  <c r="P125" i="4"/>
  <c r="T158" i="3"/>
  <c r="V158" i="4"/>
  <c r="U158" i="3"/>
  <c r="W158" i="4"/>
  <c r="S158" i="3"/>
  <c r="H158" i="4"/>
  <c r="O186" i="3"/>
  <c r="BA186" i="5"/>
  <c r="M186" i="3"/>
  <c r="I186" i="4"/>
  <c r="BS186" i="5"/>
  <c r="Z186" i="5"/>
  <c r="P186" i="4"/>
  <c r="AF186" i="3"/>
  <c r="X101" i="4"/>
  <c r="AL101" i="3"/>
  <c r="AO101" i="3"/>
  <c r="AW101" i="3"/>
  <c r="AZ101" i="3"/>
  <c r="Z101" i="4"/>
  <c r="AC101" i="3"/>
  <c r="N101" i="4"/>
  <c r="AL120" i="3"/>
  <c r="AW120" i="3"/>
  <c r="AO120" i="3"/>
  <c r="X120" i="4"/>
  <c r="P120" i="3"/>
  <c r="R120" i="3"/>
  <c r="U120" i="4"/>
  <c r="AC120" i="3"/>
  <c r="N120" i="4"/>
  <c r="G271" i="4"/>
  <c r="Z271" i="5"/>
  <c r="AA271" i="5" s="1"/>
  <c r="F271" i="4" s="1"/>
  <c r="U126" i="3"/>
  <c r="S126" i="3"/>
  <c r="W126" i="4"/>
  <c r="I126" i="4"/>
  <c r="BS126" i="5"/>
  <c r="O126" i="3"/>
  <c r="BA126" i="5"/>
  <c r="M126" i="3"/>
  <c r="T126" i="3"/>
  <c r="V126" i="4"/>
  <c r="Z126" i="4"/>
  <c r="AZ126" i="3"/>
  <c r="AW124" i="3"/>
  <c r="X124" i="4"/>
  <c r="AO124" i="3"/>
  <c r="AL124" i="3"/>
  <c r="Z124" i="5"/>
  <c r="G124" i="4"/>
  <c r="K124" i="3"/>
  <c r="O124" i="3"/>
  <c r="BA124" i="5"/>
  <c r="BS124" i="5"/>
  <c r="I124" i="4"/>
  <c r="M124" i="3"/>
  <c r="S124" i="3"/>
  <c r="U124" i="3"/>
  <c r="W124" i="4"/>
  <c r="Z170" i="5"/>
  <c r="G170" i="4"/>
  <c r="K170" i="3"/>
  <c r="O170" i="4"/>
  <c r="AD170" i="3"/>
  <c r="AB170" i="3"/>
  <c r="K170" i="4"/>
  <c r="V170" i="3"/>
  <c r="X170" i="3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AT266" i="5"/>
  <c r="AU266" i="5" s="1"/>
  <c r="BR266" i="5" s="1"/>
  <c r="L79" i="3"/>
  <c r="T233" i="3"/>
  <c r="V233" i="4"/>
  <c r="BT233" i="5"/>
  <c r="H233" i="4"/>
  <c r="N233" i="3"/>
  <c r="M233" i="3"/>
  <c r="BA233" i="5"/>
  <c r="I233" i="4"/>
  <c r="BS233" i="5"/>
  <c r="O233" i="3"/>
  <c r="AL233" i="3"/>
  <c r="AW233" i="3"/>
  <c r="AO233" i="3"/>
  <c r="X233" i="4"/>
  <c r="AF233" i="3"/>
  <c r="P233" i="4"/>
  <c r="AG195" i="3"/>
  <c r="Q195" i="4"/>
  <c r="AE195" i="3"/>
  <c r="Z195" i="5"/>
  <c r="P195" i="3"/>
  <c r="R195" i="3"/>
  <c r="U195" i="4"/>
  <c r="G285" i="4"/>
  <c r="Z285" i="5"/>
  <c r="AA285" i="5" s="1"/>
  <c r="F285" i="4" s="1"/>
  <c r="L221" i="3"/>
  <c r="AA221" i="5"/>
  <c r="F221" i="4" s="1"/>
  <c r="O249" i="4"/>
  <c r="AD249" i="3"/>
  <c r="AB249" i="3"/>
  <c r="P249" i="4"/>
  <c r="AF249" i="3"/>
  <c r="U249" i="4"/>
  <c r="P249" i="3"/>
  <c r="R249" i="3"/>
  <c r="AC189" i="3"/>
  <c r="N189" i="4"/>
  <c r="O189" i="4"/>
  <c r="AB189" i="3"/>
  <c r="AD189" i="3"/>
  <c r="U189" i="4"/>
  <c r="P189" i="3"/>
  <c r="R189" i="3"/>
  <c r="N189" i="3"/>
  <c r="H189" i="4"/>
  <c r="BT189" i="5"/>
  <c r="W189" i="3"/>
  <c r="J189" i="4"/>
  <c r="U15" i="3"/>
  <c r="W78" i="3"/>
  <c r="J78" i="4"/>
  <c r="Q78" i="4"/>
  <c r="AG78" i="3"/>
  <c r="AE78" i="3"/>
  <c r="V78" i="3"/>
  <c r="X78" i="3"/>
  <c r="K78" i="4"/>
  <c r="T78" i="3"/>
  <c r="V78" i="4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J31" i="4"/>
  <c r="W31" i="3"/>
  <c r="V31" i="4"/>
  <c r="T31" i="3"/>
  <c r="U31" i="3"/>
  <c r="S31" i="3"/>
  <c r="W31" i="4"/>
  <c r="T31" i="4"/>
  <c r="M31" i="4"/>
  <c r="AA31" i="3"/>
  <c r="Y31" i="3"/>
  <c r="V5" i="4"/>
  <c r="T5" i="3"/>
  <c r="AA5" i="3"/>
  <c r="M5" i="4"/>
  <c r="Y5" i="3"/>
  <c r="U5" i="3"/>
  <c r="S5" i="3"/>
  <c r="W5" i="4"/>
  <c r="AC5" i="3"/>
  <c r="N5" i="4"/>
  <c r="M148" i="4"/>
  <c r="AA148" i="3"/>
  <c r="Y148" i="3"/>
  <c r="AE148" i="3"/>
  <c r="Q148" i="4"/>
  <c r="AG148" i="3"/>
  <c r="X148" i="4"/>
  <c r="AW148" i="3"/>
  <c r="AL148" i="3"/>
  <c r="AO148" i="3"/>
  <c r="K148" i="3"/>
  <c r="G148" i="4"/>
  <c r="Z148" i="5"/>
  <c r="AE85" i="3"/>
  <c r="Q85" i="4"/>
  <c r="AG85" i="3"/>
  <c r="N25" i="3"/>
  <c r="H25" i="4"/>
  <c r="K25" i="3"/>
  <c r="AB25" i="3"/>
  <c r="AD25" i="3"/>
  <c r="O25" i="4"/>
  <c r="R25" i="3"/>
  <c r="AF80" i="3"/>
  <c r="P80" i="4"/>
  <c r="N80" i="3"/>
  <c r="BT80" i="5"/>
  <c r="H80" i="4"/>
  <c r="AC80" i="3"/>
  <c r="N80" i="4"/>
  <c r="V80" i="4"/>
  <c r="T80" i="3"/>
  <c r="R64" i="3"/>
  <c r="P64" i="3"/>
  <c r="AB64" i="3"/>
  <c r="AC231" i="5"/>
  <c r="AD231" i="5" s="1"/>
  <c r="K231" i="5"/>
  <c r="L231" i="5" s="1"/>
  <c r="AW231" i="5"/>
  <c r="AF231" i="5"/>
  <c r="AG231" i="5" s="1"/>
  <c r="BF231" i="5"/>
  <c r="AR231" i="5"/>
  <c r="AS231" i="5" s="1"/>
  <c r="AI231" i="5"/>
  <c r="AJ231" i="5" s="1"/>
  <c r="AL231" i="5"/>
  <c r="AM231" i="5" s="1"/>
  <c r="Y231" i="5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K13" i="3"/>
  <c r="G13" i="4"/>
  <c r="Z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G289" i="4"/>
  <c r="Z289" i="5"/>
  <c r="AA289" i="5" s="1"/>
  <c r="F289" i="4" s="1"/>
  <c r="I289" i="4"/>
  <c r="BS289" i="5"/>
  <c r="BA289" i="5"/>
  <c r="N117" i="3"/>
  <c r="H117" i="4"/>
  <c r="BT117" i="5"/>
  <c r="AC117" i="3"/>
  <c r="N117" i="4"/>
  <c r="AO117" i="3"/>
  <c r="AW117" i="3"/>
  <c r="X117" i="4"/>
  <c r="AL117" i="3"/>
  <c r="W117" i="4"/>
  <c r="S117" i="3"/>
  <c r="U117" i="3"/>
  <c r="BS266" i="5"/>
  <c r="I266" i="4"/>
  <c r="BA266" i="5"/>
  <c r="L181" i="3"/>
  <c r="BS279" i="5"/>
  <c r="BA279" i="5"/>
  <c r="I279" i="4"/>
  <c r="G279" i="4"/>
  <c r="Z279" i="5"/>
  <c r="AA279" i="5" s="1"/>
  <c r="F279" i="4" s="1"/>
  <c r="H279" i="4"/>
  <c r="W58" i="3"/>
  <c r="J58" i="4"/>
  <c r="N58" i="3"/>
  <c r="BT58" i="5"/>
  <c r="H58" i="4"/>
  <c r="N58" i="4"/>
  <c r="AC58" i="3"/>
  <c r="T58" i="4"/>
  <c r="Q58" i="3"/>
  <c r="P58" i="3"/>
  <c r="U58" i="4"/>
  <c r="R58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AO7" i="3"/>
  <c r="AL7" i="3"/>
  <c r="AW7" i="3"/>
  <c r="X7" i="4"/>
  <c r="I7" i="4"/>
  <c r="M7" i="3"/>
  <c r="BA7" i="5"/>
  <c r="BS7" i="5"/>
  <c r="O7" i="3"/>
  <c r="Z7" i="4"/>
  <c r="AZ7" i="3"/>
  <c r="AF185" i="3"/>
  <c r="P185" i="4"/>
  <c r="AO185" i="3"/>
  <c r="AL185" i="3"/>
  <c r="X185" i="4"/>
  <c r="AW185" i="3"/>
  <c r="T185" i="3"/>
  <c r="V185" i="4"/>
  <c r="AZ185" i="3"/>
  <c r="Z185" i="4"/>
  <c r="AA185" i="3"/>
  <c r="Y185" i="3"/>
  <c r="M185" i="4"/>
  <c r="AF70" i="3"/>
  <c r="P70" i="4"/>
  <c r="AC70" i="3"/>
  <c r="N70" i="4"/>
  <c r="X70" i="4"/>
  <c r="AL70" i="3"/>
  <c r="AO70" i="3"/>
  <c r="AW70" i="3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K192" i="3"/>
  <c r="G192" i="4"/>
  <c r="Z192" i="5"/>
  <c r="AW192" i="3"/>
  <c r="X192" i="4"/>
  <c r="AL192" i="3"/>
  <c r="AO192" i="3"/>
  <c r="H68" i="4"/>
  <c r="W68" i="4"/>
  <c r="U68" i="3"/>
  <c r="S68" i="3"/>
  <c r="T138" i="3"/>
  <c r="V138" i="4"/>
  <c r="W138" i="3"/>
  <c r="J138" i="4"/>
  <c r="R138" i="3"/>
  <c r="U138" i="4"/>
  <c r="P138" i="3"/>
  <c r="AE138" i="3"/>
  <c r="Q138" i="4"/>
  <c r="AG138" i="3"/>
  <c r="AC138" i="3"/>
  <c r="N138" i="4"/>
  <c r="X97" i="3"/>
  <c r="V97" i="3"/>
  <c r="K97" i="4"/>
  <c r="L263" i="4"/>
  <c r="M263" i="4"/>
  <c r="P54" i="3"/>
  <c r="U54" i="4"/>
  <c r="R54" i="3"/>
  <c r="AZ54" i="3"/>
  <c r="Z54" i="4"/>
  <c r="AE54" i="3"/>
  <c r="AG54" i="3"/>
  <c r="Q54" i="4"/>
  <c r="AA54" i="3"/>
  <c r="Y54" i="3"/>
  <c r="M54" i="4"/>
  <c r="Q26" i="3"/>
  <c r="T26" i="4"/>
  <c r="K26" i="3"/>
  <c r="Z26" i="5"/>
  <c r="G26" i="4"/>
  <c r="V26" i="4"/>
  <c r="T26" i="3"/>
  <c r="K219" i="3"/>
  <c r="Z219" i="5"/>
  <c r="G219" i="4"/>
  <c r="V219" i="4"/>
  <c r="X219" i="4"/>
  <c r="AO219" i="3"/>
  <c r="AL219" i="3"/>
  <c r="AW219" i="3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A173" i="3"/>
  <c r="N172" i="4"/>
  <c r="AC172" i="3"/>
  <c r="AB172" i="3"/>
  <c r="O172" i="4"/>
  <c r="AD172" i="3"/>
  <c r="Z172" i="4"/>
  <c r="AZ172" i="3"/>
  <c r="H172" i="4"/>
  <c r="N172" i="3"/>
  <c r="BT172" i="5"/>
  <c r="L180" i="3"/>
  <c r="AA180" i="5"/>
  <c r="F180" i="4" s="1"/>
  <c r="AX23" i="3"/>
  <c r="H23" i="11"/>
  <c r="O23" i="3"/>
  <c r="M23" i="3"/>
  <c r="BS23" i="5"/>
  <c r="I23" i="4"/>
  <c r="BA23" i="5"/>
  <c r="P23" i="3"/>
  <c r="U23" i="4"/>
  <c r="R23" i="3"/>
  <c r="K23" i="3"/>
  <c r="Z23" i="5"/>
  <c r="G23" i="4"/>
  <c r="BF237" i="5"/>
  <c r="AR237" i="5"/>
  <c r="AS237" i="5" s="1"/>
  <c r="AI237" i="5"/>
  <c r="AJ237" i="5" s="1"/>
  <c r="AF237" i="5"/>
  <c r="AG237" i="5" s="1"/>
  <c r="AW237" i="5"/>
  <c r="Y237" i="5"/>
  <c r="AO237" i="5"/>
  <c r="AP237" i="5" s="1"/>
  <c r="AL237" i="5"/>
  <c r="AM237" i="5" s="1"/>
  <c r="AC237" i="5"/>
  <c r="AD237" i="5" s="1"/>
  <c r="K237" i="5"/>
  <c r="L237" i="5" s="1"/>
  <c r="AA213" i="5"/>
  <c r="F213" i="4" s="1"/>
  <c r="L213" i="3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AF56" i="3"/>
  <c r="P56" i="4"/>
  <c r="R56" i="3"/>
  <c r="U56" i="4"/>
  <c r="P56" i="3"/>
  <c r="V164" i="3"/>
  <c r="N164" i="4"/>
  <c r="N201" i="3"/>
  <c r="H201" i="4"/>
  <c r="BT201" i="5"/>
  <c r="K201" i="4"/>
  <c r="V201" i="3"/>
  <c r="X201" i="3"/>
  <c r="O201" i="4"/>
  <c r="AD201" i="3"/>
  <c r="AB201" i="3"/>
  <c r="P201" i="3"/>
  <c r="R201" i="3"/>
  <c r="U201" i="4"/>
  <c r="BT62" i="5"/>
  <c r="H62" i="4"/>
  <c r="N62" i="3"/>
  <c r="AE62" i="3"/>
  <c r="Q62" i="4"/>
  <c r="AG62" i="3"/>
  <c r="AL62" i="3"/>
  <c r="AW62" i="3"/>
  <c r="AO62" i="3"/>
  <c r="X62" i="4"/>
  <c r="J134" i="4"/>
  <c r="W134" i="3"/>
  <c r="H134" i="4"/>
  <c r="N134" i="3"/>
  <c r="BT134" i="5"/>
  <c r="AC134" i="3"/>
  <c r="N134" i="4"/>
  <c r="R134" i="3"/>
  <c r="U134" i="4"/>
  <c r="P134" i="3"/>
  <c r="AZ134" i="3"/>
  <c r="Z134" i="4"/>
  <c r="V134" i="4"/>
  <c r="T134" i="3"/>
  <c r="U17" i="3"/>
  <c r="S17" i="3"/>
  <c r="W17" i="4"/>
  <c r="T17" i="4"/>
  <c r="Q17" i="3"/>
  <c r="AE17" i="3"/>
  <c r="Q17" i="4"/>
  <c r="AG17" i="3"/>
  <c r="U199" i="3"/>
  <c r="W199" i="4"/>
  <c r="Y223" i="3"/>
  <c r="AA223" i="3"/>
  <c r="M223" i="4"/>
  <c r="AG223" i="3"/>
  <c r="Q223" i="4"/>
  <c r="AE223" i="3"/>
  <c r="N223" i="3"/>
  <c r="BT223" i="5"/>
  <c r="H223" i="4"/>
  <c r="G223" i="4"/>
  <c r="K223" i="3"/>
  <c r="Z223" i="5"/>
  <c r="Q162" i="3"/>
  <c r="T162" i="4"/>
  <c r="O162" i="3"/>
  <c r="Z24" i="4"/>
  <c r="AZ24" i="3"/>
  <c r="N24" i="4"/>
  <c r="AC24" i="3"/>
  <c r="O24" i="4"/>
  <c r="AB24" i="3"/>
  <c r="AD24" i="3"/>
  <c r="AW24" i="3"/>
  <c r="X24" i="4"/>
  <c r="AL24" i="3"/>
  <c r="AO24" i="3"/>
  <c r="N142" i="4"/>
  <c r="BA72" i="5"/>
  <c r="V72" i="4"/>
  <c r="T72" i="3"/>
  <c r="X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AC83" i="3"/>
  <c r="M83" i="4"/>
  <c r="AB125" i="3"/>
  <c r="G158" i="4"/>
  <c r="V158" i="3"/>
  <c r="K158" i="4"/>
  <c r="X158" i="3"/>
  <c r="AC186" i="3"/>
  <c r="W186" i="4"/>
  <c r="U186" i="3"/>
  <c r="S186" i="3"/>
  <c r="T101" i="4"/>
  <c r="Q101" i="3"/>
  <c r="W101" i="4"/>
  <c r="U101" i="3"/>
  <c r="S101" i="3"/>
  <c r="T101" i="3"/>
  <c r="V101" i="4"/>
  <c r="Q120" i="4"/>
  <c r="AE120" i="3"/>
  <c r="AG120" i="3"/>
  <c r="S120" i="3"/>
  <c r="U120" i="3"/>
  <c r="W120" i="4"/>
  <c r="T120" i="4"/>
  <c r="Q120" i="3"/>
  <c r="M271" i="4"/>
  <c r="K126" i="3"/>
  <c r="Z126" i="5"/>
  <c r="G126" i="4"/>
  <c r="AC126" i="3"/>
  <c r="N126" i="4"/>
  <c r="BT126" i="5"/>
  <c r="N126" i="3"/>
  <c r="H126" i="4"/>
  <c r="W124" i="3"/>
  <c r="J124" i="4"/>
  <c r="H124" i="4"/>
  <c r="N124" i="3"/>
  <c r="BT124" i="5"/>
  <c r="AF124" i="3"/>
  <c r="P124" i="4"/>
  <c r="W170" i="3"/>
  <c r="J170" i="4"/>
  <c r="O170" i="3"/>
  <c r="I170" i="4"/>
  <c r="Z170" i="4"/>
  <c r="AZ170" i="3"/>
  <c r="AG170" i="3"/>
  <c r="AE170" i="3"/>
  <c r="Q170" i="4"/>
  <c r="AR241" i="5"/>
  <c r="AS241" i="5" s="1"/>
  <c r="AC241" i="5"/>
  <c r="AD241" i="5" s="1"/>
  <c r="AO241" i="5"/>
  <c r="AP241" i="5" s="1"/>
  <c r="AF241" i="5"/>
  <c r="AG241" i="5" s="1"/>
  <c r="AW241" i="5"/>
  <c r="BF241" i="5"/>
  <c r="K241" i="5"/>
  <c r="L241" i="5" s="1"/>
  <c r="AI241" i="5"/>
  <c r="AJ241" i="5" s="1"/>
  <c r="Y241" i="5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W233" i="3"/>
  <c r="Q233" i="3"/>
  <c r="T233" i="4"/>
  <c r="R233" i="3"/>
  <c r="P233" i="3"/>
  <c r="U233" i="4"/>
  <c r="AA233" i="3"/>
  <c r="Y233" i="3"/>
  <c r="M233" i="4"/>
  <c r="U233" i="3"/>
  <c r="S233" i="3"/>
  <c r="W233" i="4"/>
  <c r="BT195" i="5"/>
  <c r="L285" i="4"/>
  <c r="M285" i="4"/>
  <c r="BT249" i="5"/>
  <c r="N249" i="3"/>
  <c r="H249" i="4"/>
  <c r="W249" i="3"/>
  <c r="J249" i="4"/>
  <c r="M249" i="4"/>
  <c r="AA249" i="3"/>
  <c r="Y249" i="3"/>
  <c r="Q249" i="4"/>
  <c r="AG249" i="3"/>
  <c r="AE249" i="3"/>
  <c r="AL189" i="3"/>
  <c r="AO189" i="3"/>
  <c r="AW189" i="3"/>
  <c r="X189" i="4"/>
  <c r="M189" i="3"/>
  <c r="BA189" i="5"/>
  <c r="I189" i="4"/>
  <c r="BS189" i="5"/>
  <c r="O189" i="3"/>
  <c r="X189" i="3"/>
  <c r="V189" i="3"/>
  <c r="K189" i="4"/>
  <c r="M15" i="3"/>
  <c r="BA15" i="5"/>
  <c r="I15" i="4"/>
  <c r="O15" i="3"/>
  <c r="G15" i="4"/>
  <c r="K15" i="3"/>
  <c r="Z15" i="5"/>
  <c r="AA15" i="3"/>
  <c r="M15" i="4"/>
  <c r="Y15" i="3"/>
  <c r="M78" i="4"/>
  <c r="M78" i="3"/>
  <c r="AD78" i="3"/>
  <c r="O78" i="4"/>
  <c r="AB78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M31" i="3"/>
  <c r="BS31" i="5"/>
  <c r="O31" i="4"/>
  <c r="AD31" i="3"/>
  <c r="AB31" i="3"/>
  <c r="U31" i="4"/>
  <c r="T5" i="4"/>
  <c r="Q5" i="3"/>
  <c r="N5" i="3"/>
  <c r="H5" i="4"/>
  <c r="BT5" i="5"/>
  <c r="AD5" i="3"/>
  <c r="AB5" i="3"/>
  <c r="O5" i="4"/>
  <c r="G5" i="4"/>
  <c r="K5" i="3"/>
  <c r="Z5" i="5"/>
  <c r="X5" i="3"/>
  <c r="V5" i="3"/>
  <c r="K5" i="4"/>
  <c r="T148" i="4"/>
  <c r="Q148" i="3"/>
  <c r="U148" i="3"/>
  <c r="S148" i="3"/>
  <c r="W148" i="4"/>
  <c r="H148" i="4"/>
  <c r="N148" i="3"/>
  <c r="BT148" i="5"/>
  <c r="AF85" i="3"/>
  <c r="P85" i="4"/>
  <c r="Q85" i="3"/>
  <c r="AO85" i="3"/>
  <c r="AL85" i="3"/>
  <c r="AW85" i="3"/>
  <c r="X85" i="4"/>
  <c r="BA25" i="5"/>
  <c r="M25" i="3"/>
  <c r="I25" i="4"/>
  <c r="O25" i="3"/>
  <c r="T25" i="3"/>
  <c r="W80" i="3"/>
  <c r="J80" i="4"/>
  <c r="S80" i="3"/>
  <c r="U80" i="3"/>
  <c r="W80" i="4"/>
  <c r="V80" i="3"/>
  <c r="K80" i="4"/>
  <c r="X80" i="3"/>
  <c r="AD80" i="3"/>
  <c r="O80" i="4"/>
  <c r="AB80" i="3"/>
  <c r="AA111" i="5"/>
  <c r="F111" i="4" s="1"/>
  <c r="L111" i="3"/>
  <c r="R171" i="3"/>
  <c r="U171" i="4"/>
  <c r="P171" i="3"/>
  <c r="O171" i="3"/>
  <c r="BA171" i="5"/>
  <c r="I171" i="4"/>
  <c r="M171" i="3"/>
  <c r="BS171" i="5"/>
  <c r="P171" i="4"/>
  <c r="AF171" i="3"/>
  <c r="G171" i="4"/>
  <c r="K171" i="3"/>
  <c r="Z171" i="5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Z76" i="5"/>
  <c r="K76" i="3"/>
  <c r="G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K291" i="5"/>
  <c r="L291" i="5" s="1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Y291" i="5"/>
  <c r="AO291" i="15"/>
  <c r="I291" i="21"/>
  <c r="X117" i="3"/>
  <c r="K117" i="4"/>
  <c r="V117" i="3"/>
  <c r="Z117" i="4"/>
  <c r="AZ117" i="3"/>
  <c r="AF117" i="3"/>
  <c r="P117" i="4"/>
  <c r="AG117" i="3"/>
  <c r="Q117" i="4"/>
  <c r="AE117" i="3"/>
  <c r="L30" i="3"/>
  <c r="AA30" i="5"/>
  <c r="F30" i="4" s="1"/>
  <c r="L193" i="4"/>
  <c r="Z193" i="3"/>
  <c r="L166" i="3"/>
  <c r="AA166" i="5"/>
  <c r="F166" i="4" s="1"/>
  <c r="G266" i="4"/>
  <c r="Z266" i="5"/>
  <c r="AA266" i="5" s="1"/>
  <c r="F266" i="4" s="1"/>
  <c r="L135" i="3"/>
  <c r="AA135" i="5"/>
  <c r="F135" i="4" s="1"/>
  <c r="T52" i="4"/>
  <c r="U52" i="3"/>
  <c r="BA58" i="5"/>
  <c r="BS58" i="5"/>
  <c r="O58" i="3"/>
  <c r="M58" i="3"/>
  <c r="I58" i="4"/>
  <c r="Y58" i="3"/>
  <c r="AA58" i="3"/>
  <c r="M58" i="4"/>
  <c r="AW58" i="3"/>
  <c r="AL58" i="3"/>
  <c r="X58" i="4"/>
  <c r="AO58" i="3"/>
  <c r="AZ58" i="3"/>
  <c r="Z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U7" i="4"/>
  <c r="P7" i="3"/>
  <c r="R7" i="3"/>
  <c r="V7" i="3"/>
  <c r="X7" i="3"/>
  <c r="K7" i="4"/>
  <c r="AD7" i="3"/>
  <c r="AB7" i="3"/>
  <c r="O7" i="4"/>
  <c r="AC7" i="3"/>
  <c r="N7" i="4"/>
  <c r="L91" i="3"/>
  <c r="Q185" i="3"/>
  <c r="T185" i="4"/>
  <c r="O185" i="3"/>
  <c r="M185" i="3"/>
  <c r="BA185" i="5"/>
  <c r="I185" i="4"/>
  <c r="BS185" i="5"/>
  <c r="K185" i="3"/>
  <c r="G185" i="4"/>
  <c r="Z185" i="5"/>
  <c r="S185" i="3"/>
  <c r="W185" i="4"/>
  <c r="U185" i="3"/>
  <c r="AC185" i="3"/>
  <c r="N185" i="4"/>
  <c r="P185" i="3"/>
  <c r="U185" i="4"/>
  <c r="R185" i="3"/>
  <c r="Y70" i="3"/>
  <c r="M70" i="4"/>
  <c r="AA70" i="3"/>
  <c r="W70" i="3"/>
  <c r="J70" i="4"/>
  <c r="BT70" i="5"/>
  <c r="H70" i="4"/>
  <c r="N70" i="3"/>
  <c r="AG70" i="3"/>
  <c r="Q70" i="4"/>
  <c r="AE70" i="3"/>
  <c r="AC192" i="3"/>
  <c r="N192" i="4"/>
  <c r="P192" i="4"/>
  <c r="AF192" i="3"/>
  <c r="V192" i="3"/>
  <c r="K192" i="4"/>
  <c r="X192" i="3"/>
  <c r="U192" i="3"/>
  <c r="S192" i="3"/>
  <c r="W192" i="4"/>
  <c r="V68" i="4"/>
  <c r="BA68" i="5"/>
  <c r="AF68" i="3"/>
  <c r="AG68" i="3"/>
  <c r="U138" i="3"/>
  <c r="W138" i="4"/>
  <c r="S138" i="3"/>
  <c r="AF138" i="3"/>
  <c r="P138" i="4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H263" i="4"/>
  <c r="V54" i="4"/>
  <c r="T54" i="3"/>
  <c r="N54" i="4"/>
  <c r="AC54" i="3"/>
  <c r="Z54" i="5"/>
  <c r="K54" i="3"/>
  <c r="G54" i="4"/>
  <c r="M54" i="3"/>
  <c r="O54" i="3"/>
  <c r="BS54" i="5"/>
  <c r="BA54" i="5"/>
  <c r="I54" i="4"/>
  <c r="J54" i="4"/>
  <c r="W54" i="3"/>
  <c r="P26" i="4"/>
  <c r="AF26" i="3"/>
  <c r="AE26" i="3"/>
  <c r="Q26" i="4"/>
  <c r="AG26" i="3"/>
  <c r="U26" i="4"/>
  <c r="P26" i="3"/>
  <c r="R26" i="3"/>
  <c r="K26" i="4"/>
  <c r="X26" i="3"/>
  <c r="V26" i="3"/>
  <c r="S26" i="3"/>
  <c r="U26" i="3"/>
  <c r="W26" i="4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K140" i="3"/>
  <c r="Z140" i="5"/>
  <c r="G140" i="4"/>
  <c r="Y140" i="3"/>
  <c r="M140" i="4"/>
  <c r="AA140" i="3"/>
  <c r="V173" i="4"/>
  <c r="T173" i="3"/>
  <c r="K173" i="3"/>
  <c r="J172" i="4"/>
  <c r="W172" i="3"/>
  <c r="U172" i="3"/>
  <c r="W172" i="4"/>
  <c r="S172" i="3"/>
  <c r="AE172" i="3"/>
  <c r="AG172" i="3"/>
  <c r="Q172" i="4"/>
  <c r="Z172" i="5"/>
  <c r="G172" i="4"/>
  <c r="K172" i="3"/>
  <c r="T172" i="3"/>
  <c r="V172" i="4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G95" i="4"/>
  <c r="K95" i="3"/>
  <c r="Z95" i="5"/>
  <c r="AZ95" i="3"/>
  <c r="Z95" i="4"/>
  <c r="BT50" i="5"/>
  <c r="H50" i="4"/>
  <c r="N50" i="3"/>
  <c r="G50" i="4"/>
  <c r="Z50" i="5"/>
  <c r="K50" i="3"/>
  <c r="AE50" i="3"/>
  <c r="Q50" i="4"/>
  <c r="AG50" i="3"/>
  <c r="J56" i="4"/>
  <c r="W56" i="3"/>
  <c r="T56" i="3"/>
  <c r="L205" i="4"/>
  <c r="Z205" i="3"/>
  <c r="R164" i="3"/>
  <c r="P164" i="3"/>
  <c r="U164" i="4"/>
  <c r="U164" i="3"/>
  <c r="W164" i="4"/>
  <c r="Q164" i="3"/>
  <c r="T164" i="4"/>
  <c r="T201" i="3"/>
  <c r="V201" i="4"/>
  <c r="BA201" i="5"/>
  <c r="M201" i="3"/>
  <c r="BS201" i="5"/>
  <c r="I201" i="4"/>
  <c r="O201" i="3"/>
  <c r="K201" i="3"/>
  <c r="Z201" i="5"/>
  <c r="G201" i="4"/>
  <c r="Y201" i="3"/>
  <c r="AA201" i="3"/>
  <c r="M201" i="4"/>
  <c r="X201" i="4"/>
  <c r="AW201" i="3"/>
  <c r="AL201" i="3"/>
  <c r="AO201" i="3"/>
  <c r="T62" i="4"/>
  <c r="Q62" i="3"/>
  <c r="O62" i="3"/>
  <c r="M62" i="3"/>
  <c r="BS62" i="5"/>
  <c r="I62" i="4"/>
  <c r="BA62" i="5"/>
  <c r="BS134" i="5"/>
  <c r="BA134" i="5"/>
  <c r="I134" i="4"/>
  <c r="O134" i="3"/>
  <c r="M134" i="3"/>
  <c r="O134" i="4"/>
  <c r="AB134" i="3"/>
  <c r="AD134" i="3"/>
  <c r="AF134" i="3"/>
  <c r="P134" i="4"/>
  <c r="S134" i="3"/>
  <c r="W134" i="4"/>
  <c r="U134" i="3"/>
  <c r="T17" i="3"/>
  <c r="V17" i="4"/>
  <c r="N17" i="4"/>
  <c r="AC17" i="3"/>
  <c r="AD17" i="3"/>
  <c r="O17" i="4"/>
  <c r="AB17" i="3"/>
  <c r="AA17" i="3"/>
  <c r="M17" i="4"/>
  <c r="Y17" i="3"/>
  <c r="M261" i="4"/>
  <c r="L261" i="4"/>
  <c r="X223" i="4"/>
  <c r="AW223" i="3"/>
  <c r="AL223" i="3"/>
  <c r="AO223" i="3"/>
  <c r="AB223" i="3"/>
  <c r="O223" i="4"/>
  <c r="AD223" i="3"/>
  <c r="Z223" i="4"/>
  <c r="AZ223" i="3"/>
  <c r="N223" i="4"/>
  <c r="AC223" i="3"/>
  <c r="K162" i="4"/>
  <c r="X162" i="3"/>
  <c r="V162" i="3"/>
  <c r="AA60" i="5"/>
  <c r="F60" i="4" s="1"/>
  <c r="L60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O142" i="3"/>
  <c r="BA142" i="5"/>
  <c r="M142" i="3"/>
  <c r="I142" i="4"/>
  <c r="U142" i="3"/>
  <c r="AI299" i="5"/>
  <c r="K299" i="4" s="1"/>
  <c r="Y299" i="5"/>
  <c r="AW299" i="5"/>
  <c r="X299" i="4" s="1"/>
  <c r="K299" i="5"/>
  <c r="L299" i="5" s="1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Q72" i="4"/>
  <c r="AA43" i="5"/>
  <c r="F43" i="4" s="1"/>
  <c r="L43" i="3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Q83" i="4"/>
  <c r="AG125" i="3"/>
  <c r="AE125" i="3"/>
  <c r="Q125" i="4"/>
  <c r="AA89" i="5"/>
  <c r="F89" i="4" s="1"/>
  <c r="L89" i="3"/>
  <c r="BA158" i="5"/>
  <c r="AB158" i="3"/>
  <c r="O158" i="4"/>
  <c r="V186" i="4"/>
  <c r="T186" i="3"/>
  <c r="T186" i="4"/>
  <c r="Q186" i="3"/>
  <c r="K186" i="4"/>
  <c r="M186" i="4"/>
  <c r="Y186" i="3"/>
  <c r="AA186" i="3"/>
  <c r="W101" i="3"/>
  <c r="J101" i="4"/>
  <c r="G101" i="4"/>
  <c r="Z101" i="5"/>
  <c r="K101" i="3"/>
  <c r="M101" i="3"/>
  <c r="I101" i="4"/>
  <c r="BA101" i="5"/>
  <c r="BS101" i="5"/>
  <c r="O101" i="3"/>
  <c r="AA101" i="3"/>
  <c r="Y101" i="3"/>
  <c r="M101" i="4"/>
  <c r="K101" i="4"/>
  <c r="X101" i="3"/>
  <c r="V101" i="3"/>
  <c r="T120" i="3"/>
  <c r="V120" i="4"/>
  <c r="P120" i="4"/>
  <c r="AF120" i="3"/>
  <c r="W120" i="3"/>
  <c r="J120" i="4"/>
  <c r="V120" i="3"/>
  <c r="K120" i="4"/>
  <c r="X120" i="3"/>
  <c r="AZ120" i="3"/>
  <c r="Z120" i="4"/>
  <c r="G120" i="4"/>
  <c r="Z120" i="5"/>
  <c r="K120" i="3"/>
  <c r="AD126" i="3"/>
  <c r="AB126" i="3"/>
  <c r="O126" i="4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M170" i="4"/>
  <c r="Q170" i="3"/>
  <c r="T170" i="4"/>
  <c r="K10" i="3"/>
  <c r="G10" i="4"/>
  <c r="Z10" i="5"/>
  <c r="T10" i="4"/>
  <c r="Q10" i="3"/>
  <c r="AA75" i="3"/>
  <c r="Y75" i="3"/>
  <c r="M75" i="4"/>
  <c r="R75" i="3"/>
  <c r="U75" i="4"/>
  <c r="P75" i="3"/>
  <c r="Z75" i="5"/>
  <c r="K75" i="3"/>
  <c r="G75" i="4"/>
  <c r="U75" i="3"/>
  <c r="S75" i="3"/>
  <c r="W75" i="4"/>
  <c r="Q233" i="4"/>
  <c r="AG233" i="3"/>
  <c r="AE233" i="3"/>
  <c r="AZ233" i="3"/>
  <c r="Z233" i="4"/>
  <c r="V233" i="3"/>
  <c r="X233" i="3"/>
  <c r="K233" i="4"/>
  <c r="AA195" i="3"/>
  <c r="M195" i="4"/>
  <c r="Y195" i="3"/>
  <c r="Q195" i="3"/>
  <c r="T195" i="4"/>
  <c r="W195" i="3"/>
  <c r="H285" i="4"/>
  <c r="BA285" i="5"/>
  <c r="I285" i="4"/>
  <c r="BS285" i="5"/>
  <c r="I162" i="21"/>
  <c r="AO162" i="15"/>
  <c r="Z135" i="3"/>
  <c r="L135" i="4"/>
  <c r="N249" i="4"/>
  <c r="AC249" i="3"/>
  <c r="V249" i="4"/>
  <c r="T249" i="3"/>
  <c r="X249" i="3"/>
  <c r="K249" i="4"/>
  <c r="V249" i="3"/>
  <c r="M249" i="3"/>
  <c r="BA249" i="5"/>
  <c r="I249" i="4"/>
  <c r="BS249" i="5"/>
  <c r="O249" i="3"/>
  <c r="Z249" i="4"/>
  <c r="AZ249" i="3"/>
  <c r="G189" i="4"/>
  <c r="K189" i="3"/>
  <c r="Z189" i="5"/>
  <c r="V189" i="4"/>
  <c r="T189" i="3"/>
  <c r="T189" i="4"/>
  <c r="Q189" i="3"/>
  <c r="M189" i="4"/>
  <c r="Y189" i="3"/>
  <c r="AA189" i="3"/>
  <c r="AO15" i="3"/>
  <c r="AW15" i="3"/>
  <c r="X15" i="4"/>
  <c r="AL15" i="3"/>
  <c r="H15" i="4"/>
  <c r="N15" i="3"/>
  <c r="AC78" i="3"/>
  <c r="N78" i="4"/>
  <c r="U78" i="3"/>
  <c r="W78" i="4"/>
  <c r="S78" i="3"/>
  <c r="J121" i="4"/>
  <c r="W121" i="3"/>
  <c r="V121" i="4"/>
  <c r="T121" i="3"/>
  <c r="W121" i="4"/>
  <c r="U121" i="3"/>
  <c r="S121" i="3"/>
  <c r="K121" i="4"/>
  <c r="V121" i="3"/>
  <c r="X121" i="3"/>
  <c r="G121" i="4"/>
  <c r="K121" i="3"/>
  <c r="Z121" i="5"/>
  <c r="Y211" i="5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K211" i="5"/>
  <c r="L211" i="5" s="1"/>
  <c r="AL21" i="3"/>
  <c r="AW21" i="3"/>
  <c r="AO21" i="3"/>
  <c r="X21" i="4"/>
  <c r="Z21" i="4"/>
  <c r="AZ21" i="3"/>
  <c r="Z21" i="5"/>
  <c r="K21" i="3"/>
  <c r="G21" i="4"/>
  <c r="N31" i="4"/>
  <c r="AC31" i="3"/>
  <c r="K31" i="4"/>
  <c r="X31" i="3"/>
  <c r="V31" i="3"/>
  <c r="AE5" i="3"/>
  <c r="AG5" i="3"/>
  <c r="Q5" i="4"/>
  <c r="BA5" i="5"/>
  <c r="O5" i="3"/>
  <c r="BS5" i="5"/>
  <c r="I5" i="4"/>
  <c r="M5" i="3"/>
  <c r="AF5" i="3"/>
  <c r="P5" i="4"/>
  <c r="V148" i="4"/>
  <c r="T148" i="3"/>
  <c r="AC148" i="3"/>
  <c r="N148" i="4"/>
  <c r="AF148" i="3"/>
  <c r="P148" i="4"/>
  <c r="AZ148" i="3"/>
  <c r="Z148" i="4"/>
  <c r="J148" i="4"/>
  <c r="W148" i="3"/>
  <c r="N85" i="4"/>
  <c r="AC85" i="3"/>
  <c r="K85" i="3"/>
  <c r="BA85" i="5"/>
  <c r="M85" i="3"/>
  <c r="O85" i="3"/>
  <c r="I85" i="4"/>
  <c r="U25" i="3"/>
  <c r="M25" i="4"/>
  <c r="AA25" i="3"/>
  <c r="Y25" i="3"/>
  <c r="AF215" i="5"/>
  <c r="AG215" i="5" s="1"/>
  <c r="Y215" i="5"/>
  <c r="AI215" i="5"/>
  <c r="AJ215" i="5" s="1"/>
  <c r="AC215" i="5"/>
  <c r="AD215" i="5" s="1"/>
  <c r="BF215" i="5"/>
  <c r="AL215" i="5"/>
  <c r="AM215" i="5" s="1"/>
  <c r="K215" i="5"/>
  <c r="L215" i="5" s="1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Z80" i="5"/>
  <c r="G80" i="4"/>
  <c r="K80" i="3"/>
  <c r="Y64" i="3"/>
  <c r="AA64" i="3"/>
  <c r="M64" i="4"/>
  <c r="I64" i="4"/>
  <c r="O64" i="3"/>
  <c r="M64" i="3"/>
  <c r="BA64" i="5"/>
  <c r="BS64" i="5"/>
  <c r="AO64" i="3"/>
  <c r="X64" i="4"/>
  <c r="AL64" i="3"/>
  <c r="AW64" i="3"/>
  <c r="AO231" i="15"/>
  <c r="I231" i="21"/>
  <c r="L217" i="3"/>
  <c r="AA217" i="5"/>
  <c r="F217" i="4" s="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K141" i="3"/>
  <c r="Z141" i="5"/>
  <c r="G141" i="4"/>
  <c r="H289" i="4"/>
  <c r="T117" i="3"/>
  <c r="V117" i="4"/>
  <c r="O117" i="4"/>
  <c r="AD117" i="3"/>
  <c r="AB117" i="3"/>
  <c r="Z117" i="5"/>
  <c r="K117" i="3"/>
  <c r="G117" i="4"/>
  <c r="W117" i="3"/>
  <c r="J117" i="4"/>
  <c r="H266" i="4"/>
  <c r="V52" i="4"/>
  <c r="Y52" i="3"/>
  <c r="M279" i="4"/>
  <c r="L279" i="4"/>
  <c r="V58" i="4"/>
  <c r="T58" i="3"/>
  <c r="AD58" i="3"/>
  <c r="AB58" i="3"/>
  <c r="O58" i="4"/>
  <c r="X58" i="3"/>
  <c r="V58" i="3"/>
  <c r="K58" i="4"/>
  <c r="AF58" i="3"/>
  <c r="P58" i="4"/>
  <c r="AG58" i="3"/>
  <c r="AE58" i="3"/>
  <c r="Q58" i="4"/>
  <c r="N197" i="3"/>
  <c r="BT197" i="5"/>
  <c r="H197" i="4"/>
  <c r="U197" i="4"/>
  <c r="P197" i="3"/>
  <c r="R197" i="3"/>
  <c r="V197" i="4"/>
  <c r="T197" i="3"/>
  <c r="W7" i="3"/>
  <c r="J7" i="4"/>
  <c r="H7" i="4"/>
  <c r="N7" i="3"/>
  <c r="BT7" i="5"/>
  <c r="AG7" i="3"/>
  <c r="Q7" i="4"/>
  <c r="AE7" i="3"/>
  <c r="AA7" i="3"/>
  <c r="Y7" i="3"/>
  <c r="M7" i="4"/>
  <c r="T7" i="3"/>
  <c r="V7" i="4"/>
  <c r="I235" i="21"/>
  <c r="AO235" i="15"/>
  <c r="J185" i="4"/>
  <c r="W185" i="3"/>
  <c r="H185" i="4"/>
  <c r="N185" i="3"/>
  <c r="BT185" i="5"/>
  <c r="V70" i="3"/>
  <c r="K70" i="4"/>
  <c r="X70" i="3"/>
  <c r="K70" i="3"/>
  <c r="G70" i="4"/>
  <c r="Z70" i="5"/>
  <c r="BS70" i="5"/>
  <c r="I70" i="4"/>
  <c r="BA70" i="5"/>
  <c r="O70" i="3"/>
  <c r="M70" i="3"/>
  <c r="V192" i="4"/>
  <c r="T192" i="3"/>
  <c r="Z192" i="4"/>
  <c r="AZ192" i="3"/>
  <c r="M192" i="4"/>
  <c r="AA192" i="3"/>
  <c r="Y192" i="3"/>
  <c r="T68" i="4"/>
  <c r="Q68" i="3"/>
  <c r="R68" i="3"/>
  <c r="P68" i="3"/>
  <c r="U68" i="4"/>
  <c r="AW138" i="3"/>
  <c r="X138" i="4"/>
  <c r="AO138" i="3"/>
  <c r="AL138" i="3"/>
  <c r="Z138" i="4"/>
  <c r="AZ138" i="3"/>
  <c r="H138" i="4"/>
  <c r="N138" i="3"/>
  <c r="BT138" i="5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G263" i="4"/>
  <c r="Z263" i="5"/>
  <c r="AA263" i="5" s="1"/>
  <c r="F263" i="4" s="1"/>
  <c r="T54" i="4"/>
  <c r="Q54" i="3"/>
  <c r="K54" i="4"/>
  <c r="X54" i="3"/>
  <c r="V54" i="3"/>
  <c r="N54" i="3"/>
  <c r="H54" i="4"/>
  <c r="BT54" i="5"/>
  <c r="Z26" i="4"/>
  <c r="AZ26" i="3"/>
  <c r="I26" i="4"/>
  <c r="O26" i="3"/>
  <c r="BS26" i="5"/>
  <c r="BA26" i="5"/>
  <c r="M26" i="3"/>
  <c r="J26" i="4"/>
  <c r="W26" i="3"/>
  <c r="AL26" i="3"/>
  <c r="AO26" i="3"/>
  <c r="X26" i="4"/>
  <c r="AW26" i="3"/>
  <c r="W219" i="3"/>
  <c r="M219" i="3"/>
  <c r="AB219" i="3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K227" i="5"/>
  <c r="L227" i="5" s="1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Y227" i="5"/>
  <c r="P173" i="4"/>
  <c r="AF173" i="3"/>
  <c r="AC173" i="3"/>
  <c r="AB173" i="3"/>
  <c r="S173" i="3"/>
  <c r="U173" i="3"/>
  <c r="W173" i="4"/>
  <c r="Q172" i="3"/>
  <c r="T172" i="4"/>
  <c r="P172" i="4"/>
  <c r="AF172" i="3"/>
  <c r="X172" i="4"/>
  <c r="AL172" i="3"/>
  <c r="AW172" i="3"/>
  <c r="AO172" i="3"/>
  <c r="M172" i="4"/>
  <c r="Y172" i="3"/>
  <c r="AA172" i="3"/>
  <c r="BS172" i="5"/>
  <c r="M172" i="3"/>
  <c r="BA172" i="5"/>
  <c r="I172" i="4"/>
  <c r="O172" i="3"/>
  <c r="M269" i="4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V56" i="3"/>
  <c r="K56" i="4"/>
  <c r="X56" i="3"/>
  <c r="Y56" i="3"/>
  <c r="AA56" i="3"/>
  <c r="M56" i="4"/>
  <c r="U56" i="3"/>
  <c r="AA164" i="3"/>
  <c r="Y164" i="3"/>
  <c r="M164" i="4"/>
  <c r="AD164" i="3"/>
  <c r="AA188" i="5"/>
  <c r="F188" i="4" s="1"/>
  <c r="L188" i="3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T62" i="3"/>
  <c r="V62" i="4"/>
  <c r="AF62" i="3"/>
  <c r="P62" i="4"/>
  <c r="U62" i="3"/>
  <c r="S62" i="3"/>
  <c r="W62" i="4"/>
  <c r="O62" i="4"/>
  <c r="AD62" i="3"/>
  <c r="AB62" i="3"/>
  <c r="Y62" i="3"/>
  <c r="AA62" i="3"/>
  <c r="M62" i="4"/>
  <c r="AZ62" i="3"/>
  <c r="Z62" i="4"/>
  <c r="K134" i="4"/>
  <c r="X134" i="3"/>
  <c r="V134" i="3"/>
  <c r="AG134" i="3"/>
  <c r="Q134" i="4"/>
  <c r="AE134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Z261" i="5"/>
  <c r="AA261" i="5" s="1"/>
  <c r="F261" i="4" s="1"/>
  <c r="G261" i="4"/>
  <c r="H261" i="4"/>
  <c r="K199" i="3"/>
  <c r="G199" i="4"/>
  <c r="Z199" i="5"/>
  <c r="V223" i="4"/>
  <c r="T223" i="3"/>
  <c r="J223" i="4"/>
  <c r="W223" i="3"/>
  <c r="S223" i="3"/>
  <c r="W223" i="4"/>
  <c r="U223" i="3"/>
  <c r="M223" i="3"/>
  <c r="BS223" i="5"/>
  <c r="I223" i="4"/>
  <c r="BA223" i="5"/>
  <c r="O223" i="3"/>
  <c r="P162" i="3"/>
  <c r="R162" i="3"/>
  <c r="U162" i="4"/>
  <c r="AN200" i="17" l="1"/>
  <c r="AX166" i="5"/>
  <c r="AZ166" i="5"/>
  <c r="AP166" i="3" s="1"/>
  <c r="AY166" i="5"/>
  <c r="BH166" i="5" s="1"/>
  <c r="F166" i="11" s="1"/>
  <c r="AL166" i="3"/>
  <c r="AN266" i="16"/>
  <c r="Q266" i="20" s="1"/>
  <c r="BH203" i="5"/>
  <c r="F203" i="11" s="1"/>
  <c r="X166" i="4"/>
  <c r="BL166" i="5"/>
  <c r="AX166" i="3" s="1"/>
  <c r="AO166" i="3"/>
  <c r="AS166" i="3"/>
  <c r="AW166" i="3"/>
  <c r="AF158" i="3"/>
  <c r="Z173" i="5"/>
  <c r="Z25" i="5"/>
  <c r="V85" i="3"/>
  <c r="N170" i="3"/>
  <c r="AA177" i="5"/>
  <c r="F177" i="4" s="1"/>
  <c r="G186" i="4"/>
  <c r="H72" i="4"/>
  <c r="G134" i="4"/>
  <c r="N64" i="4"/>
  <c r="Z64" i="5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O78" i="3"/>
  <c r="AA78" i="3"/>
  <c r="M170" i="3"/>
  <c r="Y83" i="3"/>
  <c r="Z72" i="5"/>
  <c r="O72" i="3"/>
  <c r="BA162" i="5"/>
  <c r="O173" i="4"/>
  <c r="R31" i="3"/>
  <c r="I31" i="4"/>
  <c r="I78" i="4"/>
  <c r="BS170" i="5"/>
  <c r="J186" i="4"/>
  <c r="AA83" i="3"/>
  <c r="G72" i="4"/>
  <c r="I72" i="4"/>
  <c r="M162" i="3"/>
  <c r="O64" i="4"/>
  <c r="H170" i="4"/>
  <c r="Z134" i="5"/>
  <c r="AD56" i="3"/>
  <c r="Q15" i="4"/>
  <c r="AB186" i="3"/>
  <c r="AG158" i="3"/>
  <c r="AS275" i="5"/>
  <c r="P275" i="4" s="1"/>
  <c r="S188" i="4"/>
  <c r="AT134" i="5"/>
  <c r="AU134" i="5" s="1"/>
  <c r="AH134" i="3" s="1"/>
  <c r="AT84" i="5"/>
  <c r="AU84" i="5" s="1"/>
  <c r="AH84" i="3" s="1"/>
  <c r="AT180" i="5"/>
  <c r="AU180" i="5" s="1"/>
  <c r="AV180" i="5" s="1"/>
  <c r="AI180" i="3" s="1"/>
  <c r="L166" i="5"/>
  <c r="N166" i="3" s="1"/>
  <c r="AJ184" i="5"/>
  <c r="BT85" i="5"/>
  <c r="BS94" i="5"/>
  <c r="W56" i="4"/>
  <c r="V186" i="3"/>
  <c r="T162" i="3"/>
  <c r="P31" i="3"/>
  <c r="O31" i="3"/>
  <c r="Y78" i="3"/>
  <c r="BA170" i="5"/>
  <c r="X125" i="3"/>
  <c r="BS72" i="5"/>
  <c r="M72" i="3"/>
  <c r="AD64" i="3"/>
  <c r="V195" i="3"/>
  <c r="O186" i="4"/>
  <c r="BC177" i="5"/>
  <c r="M166" i="3"/>
  <c r="AA166" i="3"/>
  <c r="AM116" i="5"/>
  <c r="Z56" i="5"/>
  <c r="O219" i="4"/>
  <c r="W52" i="4"/>
  <c r="P85" i="3"/>
  <c r="Z125" i="5"/>
  <c r="N219" i="4"/>
  <c r="AT138" i="5"/>
  <c r="AU138" i="5" s="1"/>
  <c r="AH138" i="3" s="1"/>
  <c r="AT46" i="5"/>
  <c r="AU46" i="5" s="1"/>
  <c r="S46" i="4" s="1"/>
  <c r="AV184" i="5"/>
  <c r="AI184" i="3" s="1"/>
  <c r="AA94" i="3"/>
  <c r="AG116" i="5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G56" i="4"/>
  <c r="AD219" i="3"/>
  <c r="M275" i="4"/>
  <c r="W25" i="4"/>
  <c r="G85" i="4"/>
  <c r="L41" i="4"/>
  <c r="M162" i="4"/>
  <c r="R85" i="3"/>
  <c r="Z158" i="5"/>
  <c r="V125" i="3"/>
  <c r="O142" i="4"/>
  <c r="G258" i="4"/>
  <c r="K125" i="3"/>
  <c r="M199" i="4"/>
  <c r="W125" i="3"/>
  <c r="O83" i="3"/>
  <c r="M94" i="4"/>
  <c r="AT103" i="5"/>
  <c r="AU103" i="5" s="1"/>
  <c r="S103" i="4" s="1"/>
  <c r="W275" i="4"/>
  <c r="AG30" i="3"/>
  <c r="AF72" i="3"/>
  <c r="BA83" i="5"/>
  <c r="BB83" i="5" s="1"/>
  <c r="BC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J224" i="3" s="1"/>
  <c r="AT215" i="5"/>
  <c r="AU215" i="5" s="1"/>
  <c r="AV215" i="5" s="1"/>
  <c r="R215" i="4" s="1"/>
  <c r="BR188" i="5"/>
  <c r="E188" i="25" s="1"/>
  <c r="S56" i="4"/>
  <c r="AH188" i="3"/>
  <c r="AT63" i="5"/>
  <c r="AU63" i="5" s="1"/>
  <c r="AV63" i="5" s="1"/>
  <c r="AJ188" i="3"/>
  <c r="AT49" i="5"/>
  <c r="AU49" i="5" s="1"/>
  <c r="AV49" i="5" s="1"/>
  <c r="AX116" i="5"/>
  <c r="AW116" i="3"/>
  <c r="BL116" i="5"/>
  <c r="AX116" i="3" s="1"/>
  <c r="X116" i="4"/>
  <c r="AL116" i="3"/>
  <c r="AV111" i="5"/>
  <c r="AJ111" i="3"/>
  <c r="S111" i="4"/>
  <c r="AN84" i="17"/>
  <c r="Q84" i="19" s="1"/>
  <c r="AT90" i="5"/>
  <c r="AU90" i="5" s="1"/>
  <c r="AJ90" i="3" s="1"/>
  <c r="AN56" i="16"/>
  <c r="AN56" i="15" s="1"/>
  <c r="Q56" i="21" s="1"/>
  <c r="AN94" i="17"/>
  <c r="Q94" i="19" s="1"/>
  <c r="AT93" i="5"/>
  <c r="AU93" i="5" s="1"/>
  <c r="AV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AX156" i="3"/>
  <c r="BT83" i="5"/>
  <c r="AM105" i="5"/>
  <c r="BS52" i="5"/>
  <c r="AM85" i="5"/>
  <c r="AM199" i="5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X41" i="3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K116" i="3"/>
  <c r="Z116" i="5"/>
  <c r="L116" i="3" s="1"/>
  <c r="BA219" i="5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G94" i="4"/>
  <c r="Z94" i="5"/>
  <c r="AA94" i="5" s="1"/>
  <c r="F94" i="4" s="1"/>
  <c r="K94" i="3"/>
  <c r="AS94" i="3"/>
  <c r="AO94" i="3"/>
  <c r="BK94" i="5"/>
  <c r="AT94" i="3" s="1"/>
  <c r="X94" i="4"/>
  <c r="AZ94" i="5"/>
  <c r="AP94" i="3" s="1"/>
  <c r="AW94" i="3"/>
  <c r="AX94" i="5"/>
  <c r="AL94" i="3"/>
  <c r="L52" i="5"/>
  <c r="I52" i="4"/>
  <c r="BA52" i="5"/>
  <c r="BB52" i="5" s="1"/>
  <c r="BC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BR94" i="5"/>
  <c r="E94" i="25" s="1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G275" i="4"/>
  <c r="AD111" i="3"/>
  <c r="S103" i="3"/>
  <c r="K229" i="4"/>
  <c r="V229" i="3"/>
  <c r="AJ229" i="5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Z255" i="5"/>
  <c r="AA255" i="5" s="1"/>
  <c r="F255" i="4" s="1"/>
  <c r="G255" i="4"/>
  <c r="AG164" i="5"/>
  <c r="S164" i="3"/>
  <c r="AP56" i="5"/>
  <c r="AB56" i="3"/>
  <c r="Z94" i="3"/>
  <c r="L94" i="4"/>
  <c r="G203" i="4"/>
  <c r="K203" i="3"/>
  <c r="Z203" i="5"/>
  <c r="BC203" i="5" s="1"/>
  <c r="BD203" i="5" s="1"/>
  <c r="AM293" i="5"/>
  <c r="L293" i="4" s="1"/>
  <c r="AD30" i="5"/>
  <c r="U30" i="4"/>
  <c r="P30" i="3"/>
  <c r="R30" i="3"/>
  <c r="BS30" i="5"/>
  <c r="AM72" i="5"/>
  <c r="AM219" i="5"/>
  <c r="W43" i="3"/>
  <c r="J43" i="4"/>
  <c r="AM162" i="5"/>
  <c r="N91" i="3"/>
  <c r="H91" i="4"/>
  <c r="BT91" i="5"/>
  <c r="AM158" i="5"/>
  <c r="AJ103" i="5"/>
  <c r="X103" i="3"/>
  <c r="AG184" i="5"/>
  <c r="S184" i="3"/>
  <c r="AM173" i="5"/>
  <c r="AS94" i="5"/>
  <c r="AG94" i="3"/>
  <c r="Q94" i="4"/>
  <c r="AD94" i="5"/>
  <c r="R94" i="3"/>
  <c r="P94" i="3"/>
  <c r="U94" i="4"/>
  <c r="Q91" i="3"/>
  <c r="T91" i="4"/>
  <c r="AT68" i="5"/>
  <c r="AU68" i="5" s="1"/>
  <c r="S68" i="4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V274" i="5"/>
  <c r="R274" i="4" s="1"/>
  <c r="AT155" i="5"/>
  <c r="AU155" i="5" s="1"/>
  <c r="BR155" i="5" s="1"/>
  <c r="E155" i="2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BH85" i="5"/>
  <c r="F85" i="11" s="1"/>
  <c r="BH64" i="5"/>
  <c r="F64" i="11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BH31" i="5"/>
  <c r="F31" i="11" s="1"/>
  <c r="AX195" i="5"/>
  <c r="G164" i="4"/>
  <c r="N173" i="3"/>
  <c r="X68" i="3"/>
  <c r="V83" i="4"/>
  <c r="K68" i="4"/>
  <c r="N68" i="4"/>
  <c r="V68" i="3"/>
  <c r="BT266" i="5"/>
  <c r="G31" i="4"/>
  <c r="AD15" i="3"/>
  <c r="AC72" i="3"/>
  <c r="BS125" i="5"/>
  <c r="X85" i="3"/>
  <c r="W85" i="3"/>
  <c r="Z181" i="3"/>
  <c r="Z30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V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J199" i="4"/>
  <c r="Q25" i="3"/>
  <c r="BT25" i="5"/>
  <c r="K85" i="4"/>
  <c r="V83" i="3"/>
  <c r="K199" i="4"/>
  <c r="R56" i="4"/>
  <c r="Z79" i="3"/>
  <c r="Y68" i="3"/>
  <c r="Y85" i="3"/>
  <c r="S85" i="3"/>
  <c r="BC79" i="5"/>
  <c r="BD79" i="5" s="1"/>
  <c r="BB79" i="3" s="1"/>
  <c r="X180" i="4"/>
  <c r="AW180" i="3"/>
  <c r="BA184" i="5"/>
  <c r="BB184" i="5" s="1"/>
  <c r="AD180" i="5"/>
  <c r="U180" i="4"/>
  <c r="P180" i="3"/>
  <c r="R180" i="3"/>
  <c r="I199" i="4"/>
  <c r="BS78" i="5"/>
  <c r="Z180" i="3"/>
  <c r="U83" i="4"/>
  <c r="AB68" i="3"/>
  <c r="U85" i="3"/>
  <c r="BC257" i="5"/>
  <c r="S137" i="4"/>
  <c r="AY180" i="5"/>
  <c r="BH180" i="5" s="1"/>
  <c r="F180" i="11" s="1"/>
  <c r="AX180" i="5"/>
  <c r="AS30" i="5"/>
  <c r="AE30" i="3"/>
  <c r="AN111" i="17"/>
  <c r="Q111" i="19" s="1"/>
  <c r="BD264" i="5"/>
  <c r="BE264" i="5" s="1"/>
  <c r="Y264" i="4" s="1"/>
  <c r="M111" i="19"/>
  <c r="AT67" i="5"/>
  <c r="AU67" i="5" s="1"/>
  <c r="AH67" i="3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BR56" i="5"/>
  <c r="E56" i="25" s="1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H60" i="11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Z31" i="5"/>
  <c r="AA31" i="5" s="1"/>
  <c r="F31" i="4" s="1"/>
  <c r="S64" i="3"/>
  <c r="AG25" i="3"/>
  <c r="Y158" i="3"/>
  <c r="R125" i="3"/>
  <c r="P25" i="3"/>
  <c r="S125" i="3"/>
  <c r="V125" i="4"/>
  <c r="Z83" i="5"/>
  <c r="L83" i="3" s="1"/>
  <c r="T83" i="4"/>
  <c r="K173" i="4"/>
  <c r="O68" i="4"/>
  <c r="P78" i="3"/>
  <c r="Q78" i="3"/>
  <c r="BR205" i="5"/>
  <c r="E205" i="25" s="1"/>
  <c r="Q255" i="4"/>
  <c r="BR91" i="5"/>
  <c r="E91" i="25" s="1"/>
  <c r="S91" i="4"/>
  <c r="T6" i="4"/>
  <c r="BR184" i="5"/>
  <c r="E184" i="25" s="1"/>
  <c r="BT166" i="5"/>
  <c r="AT294" i="5"/>
  <c r="AU294" i="5" s="1"/>
  <c r="S294" i="4" s="1"/>
  <c r="AG103" i="5"/>
  <c r="I184" i="4"/>
  <c r="L103" i="5"/>
  <c r="BA103" i="5"/>
  <c r="BB103" i="5" s="1"/>
  <c r="H181" i="4"/>
  <c r="N181" i="3"/>
  <c r="W30" i="3"/>
  <c r="J30" i="4"/>
  <c r="AJ111" i="5"/>
  <c r="K111" i="4"/>
  <c r="M111" i="4"/>
  <c r="Y111" i="3"/>
  <c r="AA111" i="3"/>
  <c r="W79" i="3"/>
  <c r="J79" i="4"/>
  <c r="U125" i="4"/>
  <c r="P25" i="4"/>
  <c r="W125" i="4"/>
  <c r="P83" i="3"/>
  <c r="T125" i="4"/>
  <c r="BS83" i="5"/>
  <c r="T142" i="3"/>
  <c r="AH137" i="3"/>
  <c r="AD275" i="5"/>
  <c r="T275" i="4" s="1"/>
  <c r="BC255" i="5"/>
  <c r="BD255" i="5" s="1"/>
  <c r="AJ205" i="3"/>
  <c r="AT286" i="5"/>
  <c r="AU286" i="5" s="1"/>
  <c r="AV286" i="5" s="1"/>
  <c r="R286" i="4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BT184" i="5" s="1"/>
  <c r="M184" i="3"/>
  <c r="K219" i="4"/>
  <c r="Z293" i="5"/>
  <c r="AA293" i="5" s="1"/>
  <c r="F293" i="4" s="1"/>
  <c r="AG72" i="3"/>
  <c r="Q173" i="3"/>
  <c r="P173" i="3"/>
  <c r="T64" i="3"/>
  <c r="BS25" i="5"/>
  <c r="AE25" i="3"/>
  <c r="BT125" i="5"/>
  <c r="K83" i="3"/>
  <c r="L184" i="4"/>
  <c r="R78" i="3"/>
  <c r="AB164" i="3"/>
  <c r="K68" i="3"/>
  <c r="BS275" i="5"/>
  <c r="BR85" i="5"/>
  <c r="E85" i="25" s="1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S285" i="4" s="1"/>
  <c r="AH205" i="3"/>
  <c r="BS184" i="5"/>
  <c r="BS111" i="5"/>
  <c r="BT68" i="5"/>
  <c r="W193" i="3"/>
  <c r="J193" i="4"/>
  <c r="N41" i="3"/>
  <c r="H41" i="4"/>
  <c r="AC205" i="3"/>
  <c r="N205" i="4"/>
  <c r="AJ190" i="3"/>
  <c r="AT123" i="5"/>
  <c r="AU123" i="5" s="1"/>
  <c r="AJ123" i="3" s="1"/>
  <c r="AN15" i="17"/>
  <c r="AO173" i="3"/>
  <c r="AN184" i="17"/>
  <c r="Q184" i="19" s="1"/>
  <c r="AN103" i="17"/>
  <c r="Q103" i="19" s="1"/>
  <c r="AT86" i="5"/>
  <c r="AU86" i="5" s="1"/>
  <c r="AV86" i="5" s="1"/>
  <c r="AI86" i="3" s="1"/>
  <c r="AT287" i="5"/>
  <c r="AU287" i="5" s="1"/>
  <c r="S287" i="4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AX79" i="3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H83" i="5"/>
  <c r="F83" i="11" s="1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H135" i="1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AV150" i="5" s="1"/>
  <c r="S181" i="4"/>
  <c r="AZ219" i="3"/>
  <c r="AT158" i="5"/>
  <c r="AU158" i="5" s="1"/>
  <c r="S158" i="4" s="1"/>
  <c r="AN271" i="17"/>
  <c r="AN271" i="16" s="1"/>
  <c r="AN90" i="17"/>
  <c r="Q90" i="19" s="1"/>
  <c r="AN181" i="17"/>
  <c r="Q181" i="19" s="1"/>
  <c r="AS199" i="3"/>
  <c r="AW199" i="3"/>
  <c r="AX258" i="5"/>
  <c r="AS105" i="3"/>
  <c r="BH219" i="5"/>
  <c r="F219" i="11" s="1"/>
  <c r="BS219" i="5"/>
  <c r="AG83" i="3"/>
  <c r="O72" i="4"/>
  <c r="K162" i="3"/>
  <c r="K164" i="3"/>
  <c r="BA269" i="5"/>
  <c r="BB269" i="5" s="1"/>
  <c r="BC269" i="5" s="1"/>
  <c r="Z68" i="5"/>
  <c r="AB72" i="3"/>
  <c r="M293" i="4"/>
  <c r="BR25" i="5"/>
  <c r="E25" i="25" s="1"/>
  <c r="P15" i="3"/>
  <c r="T158" i="4"/>
  <c r="O125" i="4"/>
  <c r="M173" i="4"/>
  <c r="R219" i="3"/>
  <c r="P83" i="4"/>
  <c r="BS269" i="5"/>
  <c r="BT173" i="5"/>
  <c r="U158" i="4"/>
  <c r="W83" i="4"/>
  <c r="AD72" i="3"/>
  <c r="W142" i="4"/>
  <c r="Z162" i="5"/>
  <c r="Q199" i="4"/>
  <c r="M158" i="4"/>
  <c r="AD125" i="3"/>
  <c r="G142" i="4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N264" i="16"/>
  <c r="Q264" i="20" s="1"/>
  <c r="AV229" i="5"/>
  <c r="R229" i="4" s="1"/>
  <c r="AT60" i="5"/>
  <c r="AU60" i="5" s="1"/>
  <c r="AH60" i="3" s="1"/>
  <c r="AD199" i="5"/>
  <c r="Q199" i="3" s="1"/>
  <c r="AW103" i="3"/>
  <c r="AL103" i="3"/>
  <c r="AJ255" i="5"/>
  <c r="J255" i="4" s="1"/>
  <c r="AO103" i="3"/>
  <c r="AJ280" i="5"/>
  <c r="J280" i="4" s="1"/>
  <c r="K103" i="3"/>
  <c r="Z103" i="5"/>
  <c r="G103" i="4"/>
  <c r="K142" i="3"/>
  <c r="U219" i="4"/>
  <c r="AL162" i="3"/>
  <c r="M173" i="3"/>
  <c r="AC125" i="3"/>
  <c r="AJ247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AN284" i="16"/>
  <c r="Q284" i="20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R269" i="5"/>
  <c r="BS15" i="5"/>
  <c r="K83" i="4"/>
  <c r="AW162" i="3"/>
  <c r="BA173" i="5"/>
  <c r="BB173" i="5" s="1"/>
  <c r="BC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H142" i="4"/>
  <c r="N142" i="3"/>
  <c r="BR137" i="5"/>
  <c r="E137" i="25" s="1"/>
  <c r="BT142" i="5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G195" i="4"/>
  <c r="AA142" i="3"/>
  <c r="AD199" i="3"/>
  <c r="O164" i="3"/>
  <c r="I164" i="4"/>
  <c r="AA72" i="3"/>
  <c r="S297" i="4"/>
  <c r="AV271" i="5"/>
  <c r="R271" i="4" s="1"/>
  <c r="BH68" i="5"/>
  <c r="F68" i="11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BC199" i="5" s="1"/>
  <c r="M158" i="3"/>
  <c r="BS158" i="5"/>
  <c r="Z162" i="3"/>
  <c r="O68" i="3"/>
  <c r="N158" i="3"/>
  <c r="O199" i="4"/>
  <c r="BA164" i="5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V139" i="5"/>
  <c r="AI139" i="3" s="1"/>
  <c r="AD258" i="5"/>
  <c r="T258" i="4" s="1"/>
  <c r="AZ293" i="5"/>
  <c r="AZ105" i="5"/>
  <c r="AP105" i="3" s="1"/>
  <c r="AI85" i="3"/>
  <c r="AH85" i="3"/>
  <c r="AJ15" i="3"/>
  <c r="AI238" i="3"/>
  <c r="R188" i="4"/>
  <c r="AJ85" i="3"/>
  <c r="S43" i="4"/>
  <c r="S85" i="4"/>
  <c r="R70" i="4"/>
  <c r="R15" i="4"/>
  <c r="BR111" i="5"/>
  <c r="E111" i="25" s="1"/>
  <c r="AH111" i="3"/>
  <c r="AT279" i="5"/>
  <c r="AU279" i="5" s="1"/>
  <c r="AV279" i="5" s="1"/>
  <c r="R279" i="4" s="1"/>
  <c r="BR105" i="5"/>
  <c r="E105" i="25" s="1"/>
  <c r="AT251" i="5"/>
  <c r="AU251" i="5" s="1"/>
  <c r="S251" i="4" s="1"/>
  <c r="AV58" i="5"/>
  <c r="AH58" i="3"/>
  <c r="AJ58" i="3"/>
  <c r="S58" i="4"/>
  <c r="BR58" i="5"/>
  <c r="E58" i="25" s="1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Z156" i="3"/>
  <c r="L203" i="4"/>
  <c r="U199" i="4"/>
  <c r="AG164" i="3"/>
  <c r="AZ68" i="3"/>
  <c r="K52" i="3"/>
  <c r="J64" i="4"/>
  <c r="Y142" i="3"/>
  <c r="Q142" i="3"/>
  <c r="AG219" i="3"/>
  <c r="K64" i="4"/>
  <c r="Z91" i="3"/>
  <c r="M72" i="4"/>
  <c r="AH119" i="3"/>
  <c r="AT167" i="5"/>
  <c r="AU167" i="5" s="1"/>
  <c r="AV167" i="5" s="1"/>
  <c r="AS184" i="5"/>
  <c r="AE184" i="3"/>
  <c r="AG184" i="3"/>
  <c r="Q184" i="4"/>
  <c r="BS255" i="5"/>
  <c r="Z229" i="5"/>
  <c r="K229" i="3"/>
  <c r="G229" i="4"/>
  <c r="N111" i="3"/>
  <c r="H111" i="4"/>
  <c r="T181" i="3"/>
  <c r="V181" i="4"/>
  <c r="G184" i="4"/>
  <c r="Z184" i="5"/>
  <c r="K184" i="3"/>
  <c r="AG199" i="3"/>
  <c r="BA293" i="5"/>
  <c r="BB293" i="5" s="1"/>
  <c r="BC293" i="5" s="1"/>
  <c r="BT78" i="5"/>
  <c r="R15" i="3"/>
  <c r="Q15" i="3"/>
  <c r="R199" i="3"/>
  <c r="P199" i="4"/>
  <c r="AE164" i="3"/>
  <c r="G52" i="4"/>
  <c r="Z195" i="4"/>
  <c r="AD195" i="3"/>
  <c r="M142" i="4"/>
  <c r="T142" i="4"/>
  <c r="AF219" i="3"/>
  <c r="V64" i="3"/>
  <c r="L72" i="4"/>
  <c r="AT187" i="5"/>
  <c r="AU187" i="5" s="1"/>
  <c r="AJ187" i="3" s="1"/>
  <c r="AT116" i="5"/>
  <c r="AU116" i="5" s="1"/>
  <c r="BR116" i="5" s="1"/>
  <c r="E116" i="25" s="1"/>
  <c r="T221" i="3"/>
  <c r="AS184" i="3"/>
  <c r="AW184" i="3"/>
  <c r="X184" i="4"/>
  <c r="AL184" i="3"/>
  <c r="AO184" i="3"/>
  <c r="T103" i="3"/>
  <c r="V103" i="4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N166" i="4"/>
  <c r="AC166" i="3"/>
  <c r="W184" i="3"/>
  <c r="J184" i="4"/>
  <c r="AZ20" i="5"/>
  <c r="AP20" i="3" s="1"/>
  <c r="P15" i="4"/>
  <c r="AF15" i="3"/>
  <c r="R199" i="4"/>
  <c r="AI199" i="3"/>
  <c r="AJ79" i="3"/>
  <c r="S79" i="4"/>
  <c r="AH79" i="3"/>
  <c r="AV79" i="5"/>
  <c r="R79" i="4" s="1"/>
  <c r="BR79" i="5"/>
  <c r="E79" i="25" s="1"/>
  <c r="AG273" i="5"/>
  <c r="V273" i="4" s="1"/>
  <c r="AP298" i="5"/>
  <c r="N298" i="4" s="1"/>
  <c r="AI197" i="3"/>
  <c r="AL199" i="3"/>
  <c r="S219" i="3"/>
  <c r="X199" i="4"/>
  <c r="W219" i="4"/>
  <c r="P64" i="4"/>
  <c r="N195" i="3"/>
  <c r="T15" i="3"/>
  <c r="L199" i="4"/>
  <c r="W164" i="3"/>
  <c r="P52" i="3"/>
  <c r="AO199" i="3"/>
  <c r="U219" i="3"/>
  <c r="X164" i="3"/>
  <c r="W15" i="4"/>
  <c r="AA199" i="3"/>
  <c r="U52" i="4"/>
  <c r="AG64" i="3"/>
  <c r="BS195" i="5"/>
  <c r="AN266" i="15"/>
  <c r="Q266" i="21" s="1"/>
  <c r="BL199" i="5"/>
  <c r="H199" i="11" s="1"/>
  <c r="AX199" i="5"/>
  <c r="N203" i="4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H30" i="4"/>
  <c r="BT79" i="5"/>
  <c r="N79" i="3"/>
  <c r="H79" i="4"/>
  <c r="V156" i="4"/>
  <c r="T156" i="3"/>
  <c r="AN79" i="17"/>
  <c r="P166" i="4"/>
  <c r="AF166" i="3"/>
  <c r="T213" i="4"/>
  <c r="Q213" i="3"/>
  <c r="BT213" i="5"/>
  <c r="V116" i="4"/>
  <c r="T116" i="3"/>
  <c r="N156" i="4"/>
  <c r="AC156" i="3"/>
  <c r="T217" i="4"/>
  <c r="Q217" i="3"/>
  <c r="AF116" i="3"/>
  <c r="P116" i="4"/>
  <c r="T94" i="3"/>
  <c r="V94" i="4"/>
  <c r="K164" i="4"/>
  <c r="S15" i="3"/>
  <c r="R52" i="3"/>
  <c r="AE64" i="3"/>
  <c r="BA195" i="5"/>
  <c r="BB195" i="5" s="1"/>
  <c r="BC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W243" i="3"/>
  <c r="J243" i="4"/>
  <c r="AF229" i="3"/>
  <c r="P229" i="4"/>
  <c r="Q184" i="3"/>
  <c r="T184" i="4"/>
  <c r="J180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I156" i="3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F135" i="3"/>
  <c r="P135" i="4"/>
  <c r="AJ229" i="3"/>
  <c r="S229" i="4"/>
  <c r="AC195" i="3"/>
  <c r="N195" i="4"/>
  <c r="BT164" i="5"/>
  <c r="N164" i="3"/>
  <c r="H164" i="4"/>
  <c r="AG295" i="5"/>
  <c r="V295" i="4" s="1"/>
  <c r="M258" i="4"/>
  <c r="AP291" i="5"/>
  <c r="N291" i="4" s="1"/>
  <c r="BR15" i="5"/>
  <c r="E15" i="25" s="1"/>
  <c r="J162" i="4"/>
  <c r="O195" i="4"/>
  <c r="AH197" i="3"/>
  <c r="AH15" i="3"/>
  <c r="AT235" i="5"/>
  <c r="AU235" i="5" s="1"/>
  <c r="AV235" i="5" s="1"/>
  <c r="R235" i="4" s="1"/>
  <c r="AH64" i="3"/>
  <c r="I258" i="4"/>
  <c r="R186" i="4"/>
  <c r="BC39" i="5"/>
  <c r="BD39" i="5" s="1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V122" i="5" s="1"/>
  <c r="R122" i="4" s="1"/>
  <c r="AD284" i="5"/>
  <c r="T284" i="4" s="1"/>
  <c r="AG276" i="5"/>
  <c r="V276" i="4" s="1"/>
  <c r="AD300" i="5"/>
  <c r="T300" i="4" s="1"/>
  <c r="AN134" i="17"/>
  <c r="AN134" i="16" s="1"/>
  <c r="BC287" i="5"/>
  <c r="BD287" i="5" s="1"/>
  <c r="BG287" i="5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N180" i="3"/>
  <c r="H180" i="4"/>
  <c r="BT39" i="5"/>
  <c r="N39" i="3"/>
  <c r="H39" i="4"/>
  <c r="AG229" i="5"/>
  <c r="W229" i="4"/>
  <c r="S229" i="3"/>
  <c r="U229" i="3"/>
  <c r="Y137" i="3"/>
  <c r="AA137" i="3"/>
  <c r="M137" i="4"/>
  <c r="J156" i="4"/>
  <c r="W156" i="3"/>
  <c r="Q156" i="3"/>
  <c r="T156" i="4"/>
  <c r="BT135" i="5"/>
  <c r="H135" i="4"/>
  <c r="N135" i="3"/>
  <c r="AB195" i="3"/>
  <c r="BR186" i="5"/>
  <c r="E186" i="25" s="1"/>
  <c r="AA39" i="5"/>
  <c r="F39" i="4" s="1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J164" i="3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G137" i="4"/>
  <c r="K137" i="3"/>
  <c r="Z137" i="5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N103" i="4"/>
  <c r="J60" i="4"/>
  <c r="W60" i="3"/>
  <c r="R25" i="4"/>
  <c r="BA258" i="5"/>
  <c r="BB258" i="5" s="1"/>
  <c r="BC258" i="5" s="1"/>
  <c r="AH25" i="3"/>
  <c r="AV277" i="5"/>
  <c r="R277" i="4" s="1"/>
  <c r="J221" i="4"/>
  <c r="AX89" i="3"/>
  <c r="AT28" i="5"/>
  <c r="AU28" i="5" s="1"/>
  <c r="AJ28" i="3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BR229" i="5"/>
  <c r="E229" i="25" s="1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BT156" i="5"/>
  <c r="H156" i="4"/>
  <c r="N156" i="3"/>
  <c r="AG105" i="5"/>
  <c r="S105" i="3"/>
  <c r="W105" i="4"/>
  <c r="U105" i="3"/>
  <c r="AC213" i="3"/>
  <c r="N213" i="4"/>
  <c r="T89" i="3"/>
  <c r="V89" i="4"/>
  <c r="S199" i="4"/>
  <c r="AT211" i="5"/>
  <c r="AU211" i="5" s="1"/>
  <c r="AV211" i="5" s="1"/>
  <c r="R211" i="4" s="1"/>
  <c r="AJ36" i="3"/>
  <c r="AH154" i="3"/>
  <c r="AT275" i="5"/>
  <c r="AU275" i="5" s="1"/>
  <c r="AV275" i="5" s="1"/>
  <c r="R275" i="4" s="1"/>
  <c r="AT44" i="5"/>
  <c r="AU44" i="5" s="1"/>
  <c r="AV44" i="5" s="1"/>
  <c r="R44" i="4" s="1"/>
  <c r="AH199" i="3"/>
  <c r="BR199" i="5"/>
  <c r="E199" i="25" s="1"/>
  <c r="AJ199" i="3"/>
  <c r="AI9" i="3"/>
  <c r="AI36" i="3"/>
  <c r="AT18" i="5"/>
  <c r="AU18" i="5" s="1"/>
  <c r="S18" i="4" s="1"/>
  <c r="AT255" i="5"/>
  <c r="AU255" i="5" s="1"/>
  <c r="S255" i="4" s="1"/>
  <c r="AV97" i="5"/>
  <c r="BR97" i="5"/>
  <c r="E97" i="25" s="1"/>
  <c r="AT231" i="5"/>
  <c r="AU231" i="5" s="1"/>
  <c r="AV231" i="5" s="1"/>
  <c r="AI231" i="3" s="1"/>
  <c r="BR156" i="5"/>
  <c r="E156" i="25" s="1"/>
  <c r="AJ156" i="3"/>
  <c r="S238" i="4"/>
  <c r="AJ22" i="3"/>
  <c r="AT281" i="5"/>
  <c r="AU281" i="5" s="1"/>
  <c r="BR281" i="5" s="1"/>
  <c r="AT159" i="5"/>
  <c r="AU159" i="5" s="1"/>
  <c r="BR159" i="5" s="1"/>
  <c r="E159" i="25" s="1"/>
  <c r="AJ25" i="3"/>
  <c r="AT115" i="5"/>
  <c r="AU115" i="5" s="1"/>
  <c r="AH115" i="3" s="1"/>
  <c r="R76" i="4"/>
  <c r="AH190" i="3"/>
  <c r="AJ153" i="3"/>
  <c r="S83" i="4"/>
  <c r="S25" i="4"/>
  <c r="AH238" i="3"/>
  <c r="AT125" i="5"/>
  <c r="AU125" i="5" s="1"/>
  <c r="BR125" i="5" s="1"/>
  <c r="E125" i="25" s="1"/>
  <c r="AV75" i="5"/>
  <c r="AJ75" i="3"/>
  <c r="AV219" i="5"/>
  <c r="BR219" i="5"/>
  <c r="E219" i="25" s="1"/>
  <c r="AH6" i="3"/>
  <c r="AT240" i="5"/>
  <c r="AU240" i="5" s="1"/>
  <c r="AJ240" i="3" s="1"/>
  <c r="AT146" i="5"/>
  <c r="AU146" i="5" s="1"/>
  <c r="BR146" i="5" s="1"/>
  <c r="E146" i="25" s="1"/>
  <c r="AT57" i="5"/>
  <c r="AU57" i="5" s="1"/>
  <c r="AH57" i="3" s="1"/>
  <c r="BR43" i="5"/>
  <c r="E43" i="25" s="1"/>
  <c r="BR6" i="5"/>
  <c r="E6" i="25" s="1"/>
  <c r="AT252" i="5"/>
  <c r="AU252" i="5" s="1"/>
  <c r="S252" i="4" s="1"/>
  <c r="AV185" i="5"/>
  <c r="AH185" i="3"/>
  <c r="AJ185" i="3"/>
  <c r="S185" i="4"/>
  <c r="BR185" i="5"/>
  <c r="E185" i="25" s="1"/>
  <c r="R108" i="4"/>
  <c r="BR70" i="5"/>
  <c r="E70" i="25" s="1"/>
  <c r="S70" i="4"/>
  <c r="BR64" i="5"/>
  <c r="E64" i="25" s="1"/>
  <c r="AJ64" i="3"/>
  <c r="R64" i="4"/>
  <c r="AJ70" i="3"/>
  <c r="S64" i="4"/>
  <c r="AT162" i="5"/>
  <c r="AU162" i="5" s="1"/>
  <c r="AV162" i="5" s="1"/>
  <c r="AI162" i="3" s="1"/>
  <c r="AH160" i="3"/>
  <c r="R153" i="4"/>
  <c r="S153" i="4"/>
  <c r="R22" i="4"/>
  <c r="AT82" i="5"/>
  <c r="AU82" i="5" s="1"/>
  <c r="AH82" i="3" s="1"/>
  <c r="AT173" i="5"/>
  <c r="AU173" i="5" s="1"/>
  <c r="AJ173" i="3" s="1"/>
  <c r="AT208" i="5"/>
  <c r="AU208" i="5" s="1"/>
  <c r="AH208" i="3" s="1"/>
  <c r="AT127" i="5"/>
  <c r="AU127" i="5" s="1"/>
  <c r="AH127" i="3" s="1"/>
  <c r="AT51" i="5"/>
  <c r="AU51" i="5" s="1"/>
  <c r="S51" i="4" s="1"/>
  <c r="AT27" i="5"/>
  <c r="AU27" i="5" s="1"/>
  <c r="AH27" i="3" s="1"/>
  <c r="AT81" i="5"/>
  <c r="AU81" i="5" s="1"/>
  <c r="S81" i="4" s="1"/>
  <c r="BR176" i="5"/>
  <c r="E176" i="25" s="1"/>
  <c r="S40" i="4"/>
  <c r="S22" i="4"/>
  <c r="AH40" i="3"/>
  <c r="AH153" i="3"/>
  <c r="AJ238" i="3"/>
  <c r="AT195" i="5"/>
  <c r="AU195" i="5" s="1"/>
  <c r="AV195" i="5" s="1"/>
  <c r="R195" i="4" s="1"/>
  <c r="AJ160" i="3"/>
  <c r="AH22" i="3"/>
  <c r="AT92" i="5"/>
  <c r="AU92" i="5" s="1"/>
  <c r="AH92" i="3" s="1"/>
  <c r="AT272" i="5"/>
  <c r="AU272" i="5" s="1"/>
  <c r="BR272" i="5" s="1"/>
  <c r="AT61" i="5"/>
  <c r="AU61" i="5" s="1"/>
  <c r="BR61" i="5" s="1"/>
  <c r="E61" i="25" s="1"/>
  <c r="AT265" i="5"/>
  <c r="AU265" i="5" s="1"/>
  <c r="S265" i="4" s="1"/>
  <c r="BR238" i="5"/>
  <c r="E238" i="25" s="1"/>
  <c r="AV124" i="5"/>
  <c r="S124" i="4"/>
  <c r="BR124" i="5"/>
  <c r="E124" i="25" s="1"/>
  <c r="AV54" i="5"/>
  <c r="AH54" i="3"/>
  <c r="BR54" i="5"/>
  <c r="E54" i="25" s="1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BR50" i="5"/>
  <c r="E50" i="25" s="1"/>
  <c r="AV10" i="5"/>
  <c r="S10" i="4"/>
  <c r="AJ10" i="3"/>
  <c r="AH10" i="3"/>
  <c r="BR10" i="5"/>
  <c r="E10" i="25" s="1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V128" i="5" s="1"/>
  <c r="R128" i="4" s="1"/>
  <c r="BR20" i="5"/>
  <c r="E20" i="25" s="1"/>
  <c r="T41" i="3"/>
  <c r="AT227" i="5"/>
  <c r="AU227" i="5" s="1"/>
  <c r="AV227" i="5" s="1"/>
  <c r="R227" i="4" s="1"/>
  <c r="AJ186" i="3"/>
  <c r="AH26" i="3"/>
  <c r="AJ197" i="3"/>
  <c r="AH75" i="3"/>
  <c r="BR75" i="5"/>
  <c r="E75" i="25" s="1"/>
  <c r="S36" i="4"/>
  <c r="AH247" i="3"/>
  <c r="S11" i="4"/>
  <c r="S190" i="4"/>
  <c r="S282" i="4"/>
  <c r="AT8" i="5"/>
  <c r="AU8" i="5" s="1"/>
  <c r="AV8" i="5" s="1"/>
  <c r="R8" i="4" s="1"/>
  <c r="AT59" i="5"/>
  <c r="AU59" i="5" s="1"/>
  <c r="BR59" i="5" s="1"/>
  <c r="E59" i="25" s="1"/>
  <c r="AZ20" i="3"/>
  <c r="K105" i="3"/>
  <c r="Z105" i="5"/>
  <c r="G105" i="4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K78" i="3"/>
  <c r="BT279" i="5"/>
  <c r="S160" i="4"/>
  <c r="AI247" i="3"/>
  <c r="N52" i="4"/>
  <c r="Z78" i="5"/>
  <c r="L78" i="3" s="1"/>
  <c r="Q52" i="4"/>
  <c r="BT261" i="5"/>
  <c r="L221" i="4"/>
  <c r="AJ219" i="3"/>
  <c r="BT263" i="5"/>
  <c r="BR197" i="5"/>
  <c r="E197" i="25" s="1"/>
  <c r="AG52" i="3"/>
  <c r="O52" i="4"/>
  <c r="S197" i="4"/>
  <c r="S75" i="4"/>
  <c r="BR271" i="5"/>
  <c r="AJ41" i="3"/>
  <c r="S239" i="4"/>
  <c r="S247" i="4"/>
  <c r="AJ239" i="3"/>
  <c r="AH36" i="3"/>
  <c r="AT296" i="5"/>
  <c r="AU296" i="5" s="1"/>
  <c r="BR296" i="5" s="1"/>
  <c r="AT300" i="5"/>
  <c r="AU300" i="5" s="1"/>
  <c r="S300" i="4" s="1"/>
  <c r="BR112" i="5"/>
  <c r="E112" i="25" s="1"/>
  <c r="BR40" i="5"/>
  <c r="E40" i="25" s="1"/>
  <c r="BT282" i="5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K20" i="3"/>
  <c r="Z20" i="5"/>
  <c r="G20" i="4"/>
  <c r="AI160" i="3"/>
  <c r="AT278" i="5"/>
  <c r="AU278" i="5" s="1"/>
  <c r="AT283" i="5"/>
  <c r="AU283" i="5" s="1"/>
  <c r="BR283" i="5" s="1"/>
  <c r="AT69" i="5"/>
  <c r="AU69" i="5" s="1"/>
  <c r="BR69" i="5" s="1"/>
  <c r="E69" i="25" s="1"/>
  <c r="AT53" i="5"/>
  <c r="AU53" i="5" s="1"/>
  <c r="AH53" i="3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H30" i="11"/>
  <c r="AZ179" i="5"/>
  <c r="AP179" i="3" s="1"/>
  <c r="AX36" i="5"/>
  <c r="BK40" i="5"/>
  <c r="AT40" i="3" s="1"/>
  <c r="AX179" i="5"/>
  <c r="AX193" i="3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X217" i="3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BR261" i="5"/>
  <c r="S261" i="4"/>
  <c r="AV295" i="5"/>
  <c r="R295" i="4" s="1"/>
  <c r="S295" i="4"/>
  <c r="AV7" i="5"/>
  <c r="AH7" i="3"/>
  <c r="S7" i="4"/>
  <c r="BR7" i="5"/>
  <c r="E7" i="25" s="1"/>
  <c r="AJ7" i="3"/>
  <c r="N63" i="4"/>
  <c r="AC63" i="3"/>
  <c r="AV192" i="5"/>
  <c r="AI192" i="3" s="1"/>
  <c r="AH192" i="3"/>
  <c r="AV166" i="5"/>
  <c r="AJ166" i="3"/>
  <c r="S166" i="4"/>
  <c r="AH166" i="3"/>
  <c r="BR166" i="5"/>
  <c r="E166" i="25" s="1"/>
  <c r="BR245" i="5"/>
  <c r="E245" i="25" s="1"/>
  <c r="AV48" i="5"/>
  <c r="AI48" i="3" s="1"/>
  <c r="AH48" i="3"/>
  <c r="AV62" i="5"/>
  <c r="R62" i="4" s="1"/>
  <c r="AH62" i="3"/>
  <c r="AV201" i="5"/>
  <c r="AH201" i="3"/>
  <c r="H52" i="4"/>
  <c r="BT52" i="5"/>
  <c r="N52" i="3"/>
  <c r="AV245" i="5"/>
  <c r="AH245" i="3"/>
  <c r="AJ245" i="3"/>
  <c r="S245" i="4"/>
  <c r="AV39" i="5"/>
  <c r="AH39" i="3"/>
  <c r="AJ39" i="3"/>
  <c r="BR39" i="5"/>
  <c r="E39" i="25" s="1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V193" i="4"/>
  <c r="T193" i="3"/>
  <c r="W217" i="3"/>
  <c r="J217" i="4"/>
  <c r="R26" i="4"/>
  <c r="BR101" i="5"/>
  <c r="E101" i="25" s="1"/>
  <c r="AJ134" i="3"/>
  <c r="N78" i="3"/>
  <c r="AB52" i="3"/>
  <c r="AH9" i="3"/>
  <c r="AT237" i="5"/>
  <c r="AU237" i="5" s="1"/>
  <c r="AV237" i="5" s="1"/>
  <c r="AI237" i="3" s="1"/>
  <c r="BT269" i="5"/>
  <c r="BR26" i="5"/>
  <c r="E26" i="25" s="1"/>
  <c r="X52" i="3"/>
  <c r="BR9" i="5"/>
  <c r="E9" i="25" s="1"/>
  <c r="AV273" i="5"/>
  <c r="R273" i="4" s="1"/>
  <c r="R11" i="4"/>
  <c r="S176" i="4"/>
  <c r="AH239" i="3"/>
  <c r="AJ139" i="3"/>
  <c r="S108" i="4"/>
  <c r="AH96" i="3"/>
  <c r="AH177" i="3"/>
  <c r="AI239" i="3"/>
  <c r="AP277" i="5"/>
  <c r="N277" i="4" s="1"/>
  <c r="AZ66" i="5"/>
  <c r="AP66" i="3" s="1"/>
  <c r="AS66" i="3"/>
  <c r="AN14" i="17"/>
  <c r="Q14" i="19" s="1"/>
  <c r="AT16" i="5"/>
  <c r="AU16" i="5" s="1"/>
  <c r="AV16" i="5" s="1"/>
  <c r="BH149" i="5"/>
  <c r="F149" i="11" s="1"/>
  <c r="BL149" i="5"/>
  <c r="H149" i="11" s="1"/>
  <c r="AS149" i="3"/>
  <c r="AN115" i="17"/>
  <c r="Q115" i="19" s="1"/>
  <c r="AT280" i="5"/>
  <c r="AU280" i="5" s="1"/>
  <c r="S280" i="4" s="1"/>
  <c r="AN216" i="17"/>
  <c r="Q216" i="19" s="1"/>
  <c r="AN286" i="17"/>
  <c r="Q286" i="19" s="1"/>
  <c r="AN231" i="17"/>
  <c r="Q231" i="19" s="1"/>
  <c r="AN215" i="17"/>
  <c r="Q215" i="19" s="1"/>
  <c r="AZ4" i="5"/>
  <c r="AP4" i="3" s="1"/>
  <c r="BR87" i="5"/>
  <c r="E87" i="25" s="1"/>
  <c r="AY82" i="5"/>
  <c r="BH82" i="5" s="1"/>
  <c r="F82" i="11" s="1"/>
  <c r="BK27" i="5"/>
  <c r="AT27" i="3" s="1"/>
  <c r="AS27" i="3"/>
  <c r="BL161" i="5"/>
  <c r="AX161" i="3" s="1"/>
  <c r="AT170" i="5"/>
  <c r="AU170" i="5" s="1"/>
  <c r="AJ170" i="3" s="1"/>
  <c r="AD276" i="5"/>
  <c r="T276" i="4" s="1"/>
  <c r="BL240" i="5"/>
  <c r="H240" i="11" s="1"/>
  <c r="BK300" i="5"/>
  <c r="AY300" i="5"/>
  <c r="BH300" i="5" s="1"/>
  <c r="AT102" i="5"/>
  <c r="AU102" i="5" s="1"/>
  <c r="AH102" i="3" s="1"/>
  <c r="AD272" i="5"/>
  <c r="T272" i="4" s="1"/>
  <c r="AT206" i="5"/>
  <c r="AU206" i="5" s="1"/>
  <c r="AV206" i="5" s="1"/>
  <c r="R206" i="4" s="1"/>
  <c r="AT214" i="5"/>
  <c r="AU214" i="5" s="1"/>
  <c r="S214" i="4" s="1"/>
  <c r="AT183" i="5"/>
  <c r="AU183" i="5" s="1"/>
  <c r="BR183" i="5" s="1"/>
  <c r="E183" i="2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J191" i="3" s="1"/>
  <c r="AZ51" i="5"/>
  <c r="AP51" i="3" s="1"/>
  <c r="AT222" i="5"/>
  <c r="AU222" i="5" s="1"/>
  <c r="S222" i="4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K63" i="3"/>
  <c r="Z63" i="5"/>
  <c r="G63" i="4"/>
  <c r="J229" i="4"/>
  <c r="W229" i="3"/>
  <c r="L270" i="5"/>
  <c r="BA270" i="5"/>
  <c r="BB270" i="5" s="1"/>
  <c r="BC270" i="5" s="1"/>
  <c r="P39" i="4"/>
  <c r="AF39" i="3"/>
  <c r="BT217" i="5"/>
  <c r="H217" i="4"/>
  <c r="N217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N193" i="4"/>
  <c r="AC193" i="3"/>
  <c r="AD52" i="3"/>
  <c r="AH76" i="3"/>
  <c r="AJ101" i="3"/>
  <c r="AH186" i="3"/>
  <c r="AJ26" i="3"/>
  <c r="K52" i="4"/>
  <c r="AA41" i="5"/>
  <c r="F41" i="4" s="1"/>
  <c r="AH11" i="3"/>
  <c r="AJ177" i="3"/>
  <c r="AH176" i="3"/>
  <c r="AV176" i="5"/>
  <c r="AI176" i="3" s="1"/>
  <c r="AJ108" i="3"/>
  <c r="AJ11" i="3"/>
  <c r="S139" i="4"/>
  <c r="AN83" i="16"/>
  <c r="Q83" i="20" s="1"/>
  <c r="BR282" i="5"/>
  <c r="AH108" i="3"/>
  <c r="BL159" i="5"/>
  <c r="AX159" i="3" s="1"/>
  <c r="AS159" i="3"/>
  <c r="AG267" i="5"/>
  <c r="V267" i="4" s="1"/>
  <c r="AT78" i="5"/>
  <c r="AU78" i="5" s="1"/>
  <c r="AJ78" i="3" s="1"/>
  <c r="AT33" i="5"/>
  <c r="AU33" i="5" s="1"/>
  <c r="AJ33" i="3" s="1"/>
  <c r="AN296" i="17"/>
  <c r="AN296" i="16" s="1"/>
  <c r="Q296" i="20" s="1"/>
  <c r="AT182" i="5"/>
  <c r="AU182" i="5" s="1"/>
  <c r="BR182" i="5" s="1"/>
  <c r="E182" i="25" s="1"/>
  <c r="AY66" i="5"/>
  <c r="BH66" i="5" s="1"/>
  <c r="F66" i="11" s="1"/>
  <c r="BK260" i="5"/>
  <c r="AT163" i="5"/>
  <c r="AU163" i="5" s="1"/>
  <c r="AV163" i="5" s="1"/>
  <c r="AT202" i="5"/>
  <c r="AU202" i="5" s="1"/>
  <c r="S202" i="4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BR74" i="5"/>
  <c r="E74" i="25" s="1"/>
  <c r="AN58" i="17"/>
  <c r="AS284" i="5"/>
  <c r="P284" i="4" s="1"/>
  <c r="AJ253" i="5"/>
  <c r="J253" i="4" s="1"/>
  <c r="AX276" i="5"/>
  <c r="AZ276" i="5"/>
  <c r="AT212" i="5"/>
  <c r="AU212" i="5" s="1"/>
  <c r="AH212" i="3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J37" i="3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H104" i="3" s="1"/>
  <c r="AZ37" i="5"/>
  <c r="AP37" i="3" s="1"/>
  <c r="BK51" i="5"/>
  <c r="AT51" i="3" s="1"/>
  <c r="AT88" i="5"/>
  <c r="AU88" i="5" s="1"/>
  <c r="BR88" i="5" s="1"/>
  <c r="E88" i="2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Z294" i="5"/>
  <c r="AA294" i="5" s="1"/>
  <c r="F294" i="4" s="1"/>
  <c r="G294" i="4"/>
  <c r="M294" i="19"/>
  <c r="AN294" i="17"/>
  <c r="Q294" i="19" s="1"/>
  <c r="AD63" i="5"/>
  <c r="U63" i="4"/>
  <c r="R63" i="3"/>
  <c r="P63" i="3"/>
  <c r="AJ63" i="5"/>
  <c r="V63" i="3"/>
  <c r="K63" i="4"/>
  <c r="X63" i="3"/>
  <c r="V60" i="4"/>
  <c r="T60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W52" i="3"/>
  <c r="AJ299" i="5"/>
  <c r="J299" i="4" s="1"/>
  <c r="AT291" i="5"/>
  <c r="AU291" i="5" s="1"/>
  <c r="S291" i="4" s="1"/>
  <c r="AH52" i="3"/>
  <c r="R52" i="4"/>
  <c r="AH101" i="3"/>
  <c r="S186" i="4"/>
  <c r="AJ9" i="3"/>
  <c r="S26" i="4"/>
  <c r="BT275" i="5"/>
  <c r="V52" i="3"/>
  <c r="BT271" i="5"/>
  <c r="BD257" i="5"/>
  <c r="BI257" i="5" s="1"/>
  <c r="AJ96" i="3"/>
  <c r="S96" i="4"/>
  <c r="BC41" i="5"/>
  <c r="BD41" i="5" s="1"/>
  <c r="AN70" i="16"/>
  <c r="AN70" i="15" s="1"/>
  <c r="Q70" i="21" s="1"/>
  <c r="AI89" i="3"/>
  <c r="AJ74" i="3"/>
  <c r="AT47" i="5"/>
  <c r="AU47" i="5" s="1"/>
  <c r="S47" i="4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AZ155" i="5"/>
  <c r="AP155" i="3" s="1"/>
  <c r="BR108" i="5"/>
  <c r="E108" i="25" s="1"/>
  <c r="AX139" i="5"/>
  <c r="AX33" i="5"/>
  <c r="AX82" i="5"/>
  <c r="AT263" i="5"/>
  <c r="AU263" i="5" s="1"/>
  <c r="BR263" i="5" s="1"/>
  <c r="AT132" i="5"/>
  <c r="AU132" i="5" s="1"/>
  <c r="BR132" i="5" s="1"/>
  <c r="E132" i="25" s="1"/>
  <c r="AX132" i="5"/>
  <c r="AS132" i="3"/>
  <c r="BK161" i="5"/>
  <c r="AT161" i="3" s="1"/>
  <c r="AT288" i="5"/>
  <c r="AU288" i="5" s="1"/>
  <c r="S288" i="4" s="1"/>
  <c r="AT143" i="5"/>
  <c r="AU143" i="5" s="1"/>
  <c r="AH143" i="3" s="1"/>
  <c r="AY157" i="5"/>
  <c r="BH157" i="5" s="1"/>
  <c r="F157" i="11" s="1"/>
  <c r="AJ281" i="5"/>
  <c r="J281" i="4" s="1"/>
  <c r="AT204" i="5"/>
  <c r="AU204" i="5" s="1"/>
  <c r="AJ204" i="3" s="1"/>
  <c r="AT290" i="5"/>
  <c r="AU290" i="5" s="1"/>
  <c r="BR290" i="5" s="1"/>
  <c r="BK284" i="5"/>
  <c r="AN253" i="17"/>
  <c r="Q253" i="19" s="1"/>
  <c r="AT73" i="5"/>
  <c r="AU73" i="5" s="1"/>
  <c r="AH73" i="3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BR107" i="5"/>
  <c r="E107" i="25" s="1"/>
  <c r="AT142" i="5"/>
  <c r="AU142" i="5" s="1"/>
  <c r="AJ142" i="3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N234" i="16"/>
  <c r="Q234" i="20" s="1"/>
  <c r="AG290" i="5"/>
  <c r="V290" i="4" s="1"/>
  <c r="AN139" i="16"/>
  <c r="Q139" i="20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J248" i="3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Q200" i="19"/>
  <c r="AN200" i="16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94" i="3"/>
  <c r="J94" i="4"/>
  <c r="P203" i="4"/>
  <c r="AF203" i="3"/>
  <c r="W177" i="3"/>
  <c r="J177" i="4"/>
  <c r="P154" i="4"/>
  <c r="AF154" i="3"/>
  <c r="N38" i="3"/>
  <c r="H38" i="4"/>
  <c r="AV5" i="5"/>
  <c r="S5" i="4"/>
  <c r="AJ5" i="3"/>
  <c r="AH5" i="3"/>
  <c r="BR5" i="5"/>
  <c r="E5" i="25" s="1"/>
  <c r="P14" i="4"/>
  <c r="AF14" i="3"/>
  <c r="AV171" i="5"/>
  <c r="S171" i="4"/>
  <c r="AJ171" i="3"/>
  <c r="AH171" i="3"/>
  <c r="BR171" i="5"/>
  <c r="E171" i="25" s="1"/>
  <c r="AV172" i="5"/>
  <c r="BR172" i="5"/>
  <c r="E172" i="25" s="1"/>
  <c r="AJ172" i="3"/>
  <c r="AH172" i="3"/>
  <c r="S172" i="4"/>
  <c r="AV21" i="5"/>
  <c r="BR21" i="5"/>
  <c r="E21" i="25" s="1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BR13" i="5"/>
  <c r="E13" i="25" s="1"/>
  <c r="S13" i="4"/>
  <c r="AH13" i="3"/>
  <c r="AJ13" i="3"/>
  <c r="AV233" i="5"/>
  <c r="BR233" i="5"/>
  <c r="E233" i="25" s="1"/>
  <c r="S233" i="4"/>
  <c r="AH233" i="3"/>
  <c r="AJ233" i="3"/>
  <c r="AF12" i="3"/>
  <c r="P12" i="4"/>
  <c r="N74" i="4"/>
  <c r="AC74" i="3"/>
  <c r="AV136" i="5"/>
  <c r="AJ136" i="3"/>
  <c r="AH136" i="3"/>
  <c r="BR136" i="5"/>
  <c r="E136" i="25" s="1"/>
  <c r="S136" i="4"/>
  <c r="T194" i="3"/>
  <c r="V194" i="4"/>
  <c r="T102" i="4"/>
  <c r="Q102" i="3"/>
  <c r="BR284" i="5"/>
  <c r="S284" i="4"/>
  <c r="AV284" i="5"/>
  <c r="R284" i="4" s="1"/>
  <c r="V214" i="4"/>
  <c r="T214" i="3"/>
  <c r="AV113" i="5"/>
  <c r="AH113" i="3"/>
  <c r="S113" i="4"/>
  <c r="AJ113" i="3"/>
  <c r="BR113" i="5"/>
  <c r="E113" i="25" s="1"/>
  <c r="H273" i="4"/>
  <c r="AF122" i="3"/>
  <c r="P122" i="4"/>
  <c r="T198" i="3"/>
  <c r="V198" i="4"/>
  <c r="J244" i="4"/>
  <c r="W244" i="3"/>
  <c r="Q81" i="3"/>
  <c r="T81" i="4"/>
  <c r="T224" i="4"/>
  <c r="Q224" i="3"/>
  <c r="AV126" i="5"/>
  <c r="BR126" i="5"/>
  <c r="E126" i="25" s="1"/>
  <c r="S126" i="4"/>
  <c r="AJ126" i="3"/>
  <c r="AH126" i="3"/>
  <c r="P28" i="4"/>
  <c r="AF28" i="3"/>
  <c r="BC243" i="5"/>
  <c r="BD243" i="5" s="1"/>
  <c r="S293" i="4"/>
  <c r="AV293" i="5"/>
  <c r="R293" i="4" s="1"/>
  <c r="BR293" i="5"/>
  <c r="AV23" i="5"/>
  <c r="AH23" i="3"/>
  <c r="S23" i="4"/>
  <c r="BR23" i="5"/>
  <c r="E23" i="25" s="1"/>
  <c r="AJ23" i="3"/>
  <c r="AV106" i="5"/>
  <c r="S106" i="4"/>
  <c r="AJ106" i="3"/>
  <c r="AH106" i="3"/>
  <c r="AV17" i="5"/>
  <c r="S17" i="4"/>
  <c r="BR17" i="5"/>
  <c r="E17" i="25" s="1"/>
  <c r="AJ17" i="3"/>
  <c r="AH17" i="3"/>
  <c r="T157" i="4"/>
  <c r="Q157" i="3"/>
  <c r="N194" i="3"/>
  <c r="H194" i="4"/>
  <c r="AF194" i="3"/>
  <c r="P194" i="4"/>
  <c r="AC182" i="3"/>
  <c r="N182" i="4"/>
  <c r="AF46" i="3"/>
  <c r="P46" i="4"/>
  <c r="AV84" i="5"/>
  <c r="S84" i="4"/>
  <c r="AJ84" i="3"/>
  <c r="N214" i="4"/>
  <c r="AC214" i="3"/>
  <c r="AV148" i="5"/>
  <c r="AJ148" i="3"/>
  <c r="AH148" i="3"/>
  <c r="S148" i="4"/>
  <c r="BR148" i="5"/>
  <c r="E148" i="25" s="1"/>
  <c r="P77" i="4"/>
  <c r="AF77" i="3"/>
  <c r="AV19" i="5"/>
  <c r="AH19" i="3"/>
  <c r="AJ19" i="3"/>
  <c r="S19" i="4"/>
  <c r="H88" i="4"/>
  <c r="N88" i="3"/>
  <c r="AV130" i="5"/>
  <c r="S130" i="4"/>
  <c r="AJ130" i="3"/>
  <c r="AH130" i="3"/>
  <c r="AC86" i="3"/>
  <c r="N86" i="4"/>
  <c r="AV120" i="5"/>
  <c r="BR120" i="5"/>
  <c r="E120" i="25" s="1"/>
  <c r="S120" i="4"/>
  <c r="AJ120" i="3"/>
  <c r="AH120" i="3"/>
  <c r="N191" i="3"/>
  <c r="H191" i="4"/>
  <c r="V225" i="4"/>
  <c r="T225" i="3"/>
  <c r="BR257" i="5"/>
  <c r="S257" i="4"/>
  <c r="AV257" i="5"/>
  <c r="R257" i="4" s="1"/>
  <c r="AC163" i="3"/>
  <c r="N163" i="4"/>
  <c r="J114" i="4"/>
  <c r="W114" i="3"/>
  <c r="AV140" i="5"/>
  <c r="S140" i="4"/>
  <c r="AH140" i="3"/>
  <c r="AJ140" i="3"/>
  <c r="BR140" i="5"/>
  <c r="E140" i="25" s="1"/>
  <c r="H57" i="11"/>
  <c r="AX57" i="3"/>
  <c r="H298" i="4"/>
  <c r="AV80" i="5"/>
  <c r="AJ80" i="3"/>
  <c r="BR80" i="5"/>
  <c r="E80" i="25" s="1"/>
  <c r="AH80" i="3"/>
  <c r="S80" i="4"/>
  <c r="BC221" i="5"/>
  <c r="BD221" i="5" s="1"/>
  <c r="V18" i="4"/>
  <c r="T18" i="3"/>
  <c r="R236" i="4"/>
  <c r="AI236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AI147" i="3"/>
  <c r="R147" i="4"/>
  <c r="T46" i="4"/>
  <c r="Q46" i="3"/>
  <c r="T190" i="4"/>
  <c r="Q190" i="3"/>
  <c r="AV31" i="5"/>
  <c r="BR31" i="5"/>
  <c r="E31" i="25" s="1"/>
  <c r="AJ31" i="3"/>
  <c r="AH31" i="3"/>
  <c r="S31" i="4"/>
  <c r="P143" i="4"/>
  <c r="AF143" i="3"/>
  <c r="Q71" i="3"/>
  <c r="T71" i="4"/>
  <c r="AV138" i="5"/>
  <c r="AJ138" i="3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BR198" i="5" s="1"/>
  <c r="E198" i="2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K149" i="3"/>
  <c r="Z149" i="5"/>
  <c r="G149" i="4"/>
  <c r="W65" i="4"/>
  <c r="S65" i="3"/>
  <c r="U65" i="3"/>
  <c r="G262" i="4"/>
  <c r="Z262" i="5"/>
  <c r="AA262" i="5" s="1"/>
  <c r="F262" i="4" s="1"/>
  <c r="O262" i="4"/>
  <c r="AP262" i="5"/>
  <c r="N262" i="4" s="1"/>
  <c r="G168" i="4"/>
  <c r="Z168" i="5"/>
  <c r="K168" i="3"/>
  <c r="AD168" i="5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G280" i="4"/>
  <c r="Z280" i="5"/>
  <c r="AA280" i="5" s="1"/>
  <c r="F280" i="4" s="1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BR234" i="5"/>
  <c r="E234" i="25" s="1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Z4" i="5"/>
  <c r="G4" i="4"/>
  <c r="K4" i="3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K38" i="3"/>
  <c r="G38" i="4"/>
  <c r="Z38" i="5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A242" i="5"/>
  <c r="F242" i="4" s="1"/>
  <c r="L242" i="3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G59" i="4"/>
  <c r="K59" i="3"/>
  <c r="Z59" i="5"/>
  <c r="AD93" i="5"/>
  <c r="U93" i="4"/>
  <c r="R93" i="3"/>
  <c r="P93" i="3"/>
  <c r="AG93" i="3"/>
  <c r="Q93" i="4"/>
  <c r="AE93" i="3"/>
  <c r="H264" i="4"/>
  <c r="BT264" i="5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G239" i="4"/>
  <c r="Z239" i="5"/>
  <c r="K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K182" i="3"/>
  <c r="G182" i="4"/>
  <c r="Z182" i="5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Z46" i="5"/>
  <c r="G46" i="4"/>
  <c r="K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AV214" i="5"/>
  <c r="G150" i="4"/>
  <c r="K150" i="3"/>
  <c r="Z150" i="5"/>
  <c r="L200" i="5"/>
  <c r="I200" i="4"/>
  <c r="O200" i="3"/>
  <c r="M200" i="3"/>
  <c r="BS200" i="5"/>
  <c r="BA200" i="5"/>
  <c r="BB200" i="5" s="1"/>
  <c r="BR200" i="5"/>
  <c r="E200" i="2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R256" i="5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BR175" i="5"/>
  <c r="E175" i="25" s="1"/>
  <c r="AD175" i="5"/>
  <c r="R175" i="3"/>
  <c r="P175" i="3"/>
  <c r="U175" i="4"/>
  <c r="AJ198" i="5"/>
  <c r="K198" i="4"/>
  <c r="X198" i="3"/>
  <c r="V198" i="3"/>
  <c r="BR242" i="5"/>
  <c r="E242" i="25" s="1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V112" i="5"/>
  <c r="AJ112" i="3"/>
  <c r="AH112" i="3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BT252" i="5"/>
  <c r="G252" i="4"/>
  <c r="Z252" i="5"/>
  <c r="AA252" i="5" s="1"/>
  <c r="F252" i="4" s="1"/>
  <c r="X244" i="4"/>
  <c r="AO244" i="3"/>
  <c r="AL244" i="3"/>
  <c r="AW244" i="3"/>
  <c r="H244" i="4"/>
  <c r="N244" i="3"/>
  <c r="K244" i="3"/>
  <c r="G244" i="4"/>
  <c r="Z244" i="5"/>
  <c r="AF217" i="3"/>
  <c r="P217" i="4"/>
  <c r="Z114" i="5"/>
  <c r="K114" i="3"/>
  <c r="G114" i="4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BR65" i="5" s="1"/>
  <c r="E65" i="25" s="1"/>
  <c r="Z8" i="4"/>
  <c r="AZ8" i="3"/>
  <c r="AB8" i="3"/>
  <c r="O8" i="4"/>
  <c r="AD8" i="3"/>
  <c r="X8" i="3"/>
  <c r="K8" i="4"/>
  <c r="V8" i="3"/>
  <c r="AT168" i="5"/>
  <c r="AU168" i="5" s="1"/>
  <c r="BR168" i="5" s="1"/>
  <c r="E168" i="25" s="1"/>
  <c r="Z216" i="5"/>
  <c r="K216" i="3"/>
  <c r="G216" i="4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BR96" i="5"/>
  <c r="E96" i="25" s="1"/>
  <c r="AH234" i="3"/>
  <c r="AV234" i="5"/>
  <c r="AJ234" i="3"/>
  <c r="S234" i="4"/>
  <c r="AS179" i="5"/>
  <c r="AG179" i="3"/>
  <c r="Q179" i="4"/>
  <c r="AE179" i="3"/>
  <c r="Z179" i="4"/>
  <c r="AZ179" i="3"/>
  <c r="G179" i="4"/>
  <c r="Z179" i="5"/>
  <c r="K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Y187" i="3"/>
  <c r="AA187" i="3"/>
  <c r="M187" i="4"/>
  <c r="BL187" i="5"/>
  <c r="AL187" i="3"/>
  <c r="AO187" i="3"/>
  <c r="X187" i="4"/>
  <c r="AW187" i="3"/>
  <c r="Q187" i="3"/>
  <c r="T187" i="4"/>
  <c r="G236" i="4"/>
  <c r="Z236" i="5"/>
  <c r="K236" i="3"/>
  <c r="AS236" i="3"/>
  <c r="AL236" i="3"/>
  <c r="AO236" i="3"/>
  <c r="X236" i="4"/>
  <c r="AW236" i="3"/>
  <c r="AG236" i="5"/>
  <c r="U236" i="3"/>
  <c r="S236" i="3"/>
  <c r="W236" i="4"/>
  <c r="H94" i="4"/>
  <c r="N94" i="3"/>
  <c r="BT94" i="5"/>
  <c r="AC180" i="3"/>
  <c r="N180" i="4"/>
  <c r="U88" i="4"/>
  <c r="R88" i="3"/>
  <c r="P88" i="3"/>
  <c r="AS88" i="3"/>
  <c r="AW88" i="3"/>
  <c r="AX88" i="5"/>
  <c r="AL88" i="3"/>
  <c r="X88" i="4"/>
  <c r="AO88" i="3"/>
  <c r="G88" i="4"/>
  <c r="K88" i="3"/>
  <c r="Z88" i="5"/>
  <c r="G298" i="4"/>
  <c r="Z298" i="5"/>
  <c r="AA298" i="5" s="1"/>
  <c r="F298" i="4" s="1"/>
  <c r="L298" i="4"/>
  <c r="M298" i="4"/>
  <c r="Z81" i="5"/>
  <c r="K81" i="3"/>
  <c r="G81" i="4"/>
  <c r="AC81" i="3"/>
  <c r="N81" i="4"/>
  <c r="BL81" i="5"/>
  <c r="AL81" i="3"/>
  <c r="X81" i="4"/>
  <c r="AW81" i="3"/>
  <c r="AO81" i="3"/>
  <c r="G206" i="4"/>
  <c r="Z206" i="5"/>
  <c r="K206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G51" i="4"/>
  <c r="Z51" i="5"/>
  <c r="K51" i="3"/>
  <c r="AG51" i="5"/>
  <c r="S51" i="3"/>
  <c r="W51" i="4"/>
  <c r="U51" i="3"/>
  <c r="AZ147" i="3"/>
  <c r="Z147" i="4"/>
  <c r="AJ147" i="5"/>
  <c r="V147" i="3"/>
  <c r="X147" i="3"/>
  <c r="K147" i="4"/>
  <c r="G147" i="4"/>
  <c r="Z147" i="5"/>
  <c r="K147" i="3"/>
  <c r="L297" i="5"/>
  <c r="I297" i="4"/>
  <c r="BA297" i="5"/>
  <c r="BB297" i="5" s="1"/>
  <c r="BS297" i="5"/>
  <c r="S141" i="4"/>
  <c r="AL78" i="3"/>
  <c r="AG299" i="5"/>
  <c r="V299" i="4" s="1"/>
  <c r="BR62" i="5"/>
  <c r="E62" i="25" s="1"/>
  <c r="AJ62" i="3"/>
  <c r="AH50" i="3"/>
  <c r="S95" i="4"/>
  <c r="AG291" i="5"/>
  <c r="V291" i="4" s="1"/>
  <c r="AH189" i="3"/>
  <c r="AH97" i="3"/>
  <c r="BR192" i="5"/>
  <c r="E192" i="25" s="1"/>
  <c r="S192" i="4"/>
  <c r="AT299" i="5"/>
  <c r="AU299" i="5" s="1"/>
  <c r="S299" i="4" s="1"/>
  <c r="AI95" i="3"/>
  <c r="BR117" i="5"/>
  <c r="E117" i="25" s="1"/>
  <c r="S117" i="4"/>
  <c r="BR217" i="5"/>
  <c r="E217" i="25" s="1"/>
  <c r="AJ243" i="3"/>
  <c r="AH217" i="3"/>
  <c r="BR190" i="5"/>
  <c r="E190" i="25" s="1"/>
  <c r="BR239" i="5"/>
  <c r="E239" i="25" s="1"/>
  <c r="BD282" i="5"/>
  <c r="BG282" i="5" s="1"/>
  <c r="R177" i="4"/>
  <c r="BR32" i="5"/>
  <c r="E32" i="25" s="1"/>
  <c r="BR130" i="5"/>
  <c r="E130" i="25" s="1"/>
  <c r="BR154" i="5"/>
  <c r="E154" i="25" s="1"/>
  <c r="AH243" i="3"/>
  <c r="BL78" i="5"/>
  <c r="AX78" i="3" s="1"/>
  <c r="BR36" i="5"/>
  <c r="E36" i="25" s="1"/>
  <c r="S177" i="4"/>
  <c r="AJ48" i="3"/>
  <c r="BR178" i="5"/>
  <c r="E178" i="25" s="1"/>
  <c r="AJ40" i="3"/>
  <c r="AJ225" i="3"/>
  <c r="AI190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G277" i="4"/>
  <c r="Z277" i="5"/>
  <c r="AA277" i="5" s="1"/>
  <c r="F277" i="4" s="1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BR174" i="5" s="1"/>
  <c r="E174" i="25" s="1"/>
  <c r="N237" i="19"/>
  <c r="N182" i="19"/>
  <c r="L61" i="5"/>
  <c r="BA61" i="5"/>
  <c r="BB61" i="5" s="1"/>
  <c r="I61" i="4"/>
  <c r="M61" i="3"/>
  <c r="BS61" i="5"/>
  <c r="O61" i="3"/>
  <c r="G61" i="4"/>
  <c r="Z61" i="5"/>
  <c r="K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K66" i="3"/>
  <c r="G66" i="4"/>
  <c r="Z66" i="5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R34" i="5"/>
  <c r="E34" i="25" s="1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BR209" i="5"/>
  <c r="E209" i="25" s="1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BT168" i="5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G84" i="4"/>
  <c r="Z84" i="5"/>
  <c r="K84" i="3"/>
  <c r="AG84" i="5"/>
  <c r="U84" i="3"/>
  <c r="W84" i="4"/>
  <c r="S84" i="3"/>
  <c r="W280" i="4"/>
  <c r="AG280" i="5"/>
  <c r="V280" i="4" s="1"/>
  <c r="L280" i="4"/>
  <c r="M280" i="4"/>
  <c r="AG288" i="5"/>
  <c r="V288" i="4" s="1"/>
  <c r="G288" i="4"/>
  <c r="Z288" i="5"/>
  <c r="AA288" i="5" s="1"/>
  <c r="F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Z42" i="5"/>
  <c r="G42" i="4"/>
  <c r="K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Z234" i="5"/>
  <c r="G234" i="4"/>
  <c r="K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G278" i="4"/>
  <c r="Z278" i="5"/>
  <c r="AA278" i="5" s="1"/>
  <c r="F278" i="4" s="1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G296" i="4"/>
  <c r="Z296" i="5"/>
  <c r="AA296" i="5" s="1"/>
  <c r="F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BR12" i="5" s="1"/>
  <c r="E12" i="2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BR100" i="5" s="1"/>
  <c r="E100" i="2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K224" i="3"/>
  <c r="Z224" i="5"/>
  <c r="G224" i="4"/>
  <c r="AG265" i="5"/>
  <c r="V265" i="4" s="1"/>
  <c r="W265" i="4"/>
  <c r="G265" i="4"/>
  <c r="Z265" i="5"/>
  <c r="AA265" i="5" s="1"/>
  <c r="F265" i="4" s="1"/>
  <c r="BR264" i="5"/>
  <c r="S264" i="4"/>
  <c r="AV264" i="5"/>
  <c r="R264" i="4" s="1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BR273" i="5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K212" i="3"/>
  <c r="G212" i="4"/>
  <c r="Z212" i="5"/>
  <c r="AW212" i="3"/>
  <c r="X212" i="4"/>
  <c r="AO212" i="3"/>
  <c r="AL212" i="3"/>
  <c r="AZ212" i="5"/>
  <c r="AP212" i="3" s="1"/>
  <c r="AA212" i="3"/>
  <c r="Y212" i="3"/>
  <c r="M212" i="4"/>
  <c r="G90" i="4"/>
  <c r="K90" i="3"/>
  <c r="Z90" i="5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Z240" i="5"/>
  <c r="K240" i="3"/>
  <c r="G240" i="4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K107" i="3"/>
  <c r="Z107" i="5"/>
  <c r="G107" i="4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K190" i="3"/>
  <c r="Z190" i="5"/>
  <c r="G190" i="4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G214" i="4"/>
  <c r="Z214" i="5"/>
  <c r="K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K200" i="3"/>
  <c r="Z200" i="5"/>
  <c r="G200" i="4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G143" i="4"/>
  <c r="K143" i="3"/>
  <c r="Z143" i="5"/>
  <c r="AP143" i="5"/>
  <c r="AB143" i="3"/>
  <c r="O143" i="4"/>
  <c r="AD143" i="3"/>
  <c r="AT157" i="5"/>
  <c r="AU157" i="5" s="1"/>
  <c r="BR157" i="5" s="1"/>
  <c r="E157" i="25" s="1"/>
  <c r="Y67" i="3"/>
  <c r="M67" i="4"/>
  <c r="AA67" i="3"/>
  <c r="K67" i="3"/>
  <c r="G67" i="4"/>
  <c r="Z67" i="5"/>
  <c r="AD67" i="5"/>
  <c r="U67" i="4"/>
  <c r="P67" i="3"/>
  <c r="R67" i="3"/>
  <c r="R96" i="4"/>
  <c r="AI96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AV144" i="5"/>
  <c r="AH144" i="3"/>
  <c r="S144" i="4"/>
  <c r="AJ144" i="3"/>
  <c r="Z48" i="4"/>
  <c r="AZ48" i="3"/>
  <c r="G48" i="4"/>
  <c r="Z48" i="5"/>
  <c r="K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R71" i="5"/>
  <c r="E71" i="25" s="1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BR135" i="5"/>
  <c r="E135" i="25" s="1"/>
  <c r="AS44" i="5"/>
  <c r="Z44" i="5"/>
  <c r="K44" i="3"/>
  <c r="G44" i="4"/>
  <c r="Z256" i="5"/>
  <c r="AA256" i="5" s="1"/>
  <c r="F256" i="4" s="1"/>
  <c r="G256" i="4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K40" i="3"/>
  <c r="Z40" i="5"/>
  <c r="G40" i="4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G35" i="4"/>
  <c r="K35" i="3"/>
  <c r="Z35" i="5"/>
  <c r="Y35" i="3"/>
  <c r="AA35" i="3"/>
  <c r="M35" i="4"/>
  <c r="AX163" i="5"/>
  <c r="K163" i="3"/>
  <c r="Z163" i="5"/>
  <c r="G163" i="4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R145" i="5"/>
  <c r="E145" i="25" s="1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Z247" i="5"/>
  <c r="G247" i="4"/>
  <c r="K247" i="3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K122" i="3"/>
  <c r="G122" i="4"/>
  <c r="Z122" i="5"/>
  <c r="AP169" i="5"/>
  <c r="O169" i="4"/>
  <c r="AD169" i="3"/>
  <c r="AB169" i="3"/>
  <c r="AJ169" i="5"/>
  <c r="K169" i="4"/>
  <c r="V169" i="3"/>
  <c r="X169" i="3"/>
  <c r="AT169" i="5"/>
  <c r="AU169" i="5" s="1"/>
  <c r="BR169" i="5" s="1"/>
  <c r="E169" i="2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BC242" i="5"/>
  <c r="BD242" i="5" s="1"/>
  <c r="BG242" i="5" s="1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AN128" i="17"/>
  <c r="Q128" i="19" s="1"/>
  <c r="L290" i="5"/>
  <c r="I290" i="4"/>
  <c r="BA290" i="5"/>
  <c r="BS290" i="5"/>
  <c r="Z290" i="5"/>
  <c r="AA290" i="5" s="1"/>
  <c r="F290" i="4" s="1"/>
  <c r="G290" i="4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G69" i="4"/>
  <c r="Z69" i="5"/>
  <c r="K69" i="3"/>
  <c r="AN259" i="17"/>
  <c r="AG252" i="5"/>
  <c r="V252" i="4" s="1"/>
  <c r="AS252" i="5"/>
  <c r="P252" i="4" s="1"/>
  <c r="AV200" i="5"/>
  <c r="S200" i="4"/>
  <c r="AH200" i="3"/>
  <c r="AJ200" i="3"/>
  <c r="BK244" i="5"/>
  <c r="AT244" i="3" s="1"/>
  <c r="BL244" i="5"/>
  <c r="BS244" i="5"/>
  <c r="BA244" i="5"/>
  <c r="O244" i="3"/>
  <c r="I244" i="4"/>
  <c r="M244" i="3"/>
  <c r="BR244" i="5"/>
  <c r="E244" i="25" s="1"/>
  <c r="AP244" i="5"/>
  <c r="AB244" i="3"/>
  <c r="O244" i="4"/>
  <c r="AD244" i="3"/>
  <c r="AT45" i="5"/>
  <c r="AU45" i="5" s="1"/>
  <c r="BR45" i="5" s="1"/>
  <c r="E45" i="2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AT232" i="5"/>
  <c r="AU232" i="5" s="1"/>
  <c r="Z99" i="5"/>
  <c r="K99" i="3"/>
  <c r="G99" i="4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G259" i="4"/>
  <c r="Z259" i="5"/>
  <c r="AA259" i="5" s="1"/>
  <c r="F259" i="4" s="1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G96" i="4"/>
  <c r="Z96" i="5"/>
  <c r="K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K57" i="3"/>
  <c r="Z57" i="5"/>
  <c r="G57" i="4"/>
  <c r="AN57" i="17"/>
  <c r="AN19" i="16"/>
  <c r="Q19" i="20" s="1"/>
  <c r="AN38" i="17"/>
  <c r="AN151" i="17"/>
  <c r="AN243" i="17"/>
  <c r="Q243" i="19" s="1"/>
  <c r="AY187" i="5"/>
  <c r="BH187" i="5" s="1"/>
  <c r="F187" i="11" s="1"/>
  <c r="P187" i="3"/>
  <c r="U187" i="4"/>
  <c r="R187" i="3"/>
  <c r="K187" i="3"/>
  <c r="G187" i="4"/>
  <c r="Z187" i="5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G127" i="4"/>
  <c r="Z127" i="5"/>
  <c r="K127" i="3"/>
  <c r="AY37" i="5"/>
  <c r="BH37" i="5" s="1"/>
  <c r="F37" i="11" s="1"/>
  <c r="AO37" i="3"/>
  <c r="X37" i="4"/>
  <c r="AW37" i="3"/>
  <c r="AL37" i="3"/>
  <c r="G37" i="4"/>
  <c r="Z37" i="5"/>
  <c r="K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Q41" i="3"/>
  <c r="BT41" i="5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V32" i="5"/>
  <c r="AJ32" i="3"/>
  <c r="AV82" i="5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BR236" i="5"/>
  <c r="E236" i="25" s="1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G33" i="4"/>
  <c r="K33" i="3"/>
  <c r="Z33" i="5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G115" i="4"/>
  <c r="Z115" i="5"/>
  <c r="K115" i="3"/>
  <c r="N89" i="19"/>
  <c r="AN89" i="17"/>
  <c r="Q89" i="19" s="1"/>
  <c r="Z292" i="5"/>
  <c r="AA292" i="5" s="1"/>
  <c r="F292" i="4" s="1"/>
  <c r="G292" i="4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Z208" i="5"/>
  <c r="K208" i="3"/>
  <c r="G208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Z226" i="5"/>
  <c r="K226" i="3"/>
  <c r="G226" i="4"/>
  <c r="L102" i="5"/>
  <c r="M102" i="3"/>
  <c r="I102" i="4"/>
  <c r="BA102" i="5"/>
  <c r="O102" i="3"/>
  <c r="BS102" i="5"/>
  <c r="K14" i="3"/>
  <c r="G14" i="4"/>
  <c r="Z14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K109" i="3"/>
  <c r="Z109" i="5"/>
  <c r="G109" i="4"/>
  <c r="Z217" i="3"/>
  <c r="AW78" i="3"/>
  <c r="AT207" i="5"/>
  <c r="AU207" i="5" s="1"/>
  <c r="AV207" i="5" s="1"/>
  <c r="R207" i="4" s="1"/>
  <c r="AH95" i="3"/>
  <c r="S189" i="4"/>
  <c r="AJ97" i="3"/>
  <c r="AJ192" i="3"/>
  <c r="AJ76" i="3"/>
  <c r="S201" i="4"/>
  <c r="S258" i="4"/>
  <c r="AI117" i="3"/>
  <c r="R189" i="4"/>
  <c r="BR243" i="5"/>
  <c r="E243" i="25" s="1"/>
  <c r="AH107" i="3"/>
  <c r="BR11" i="5"/>
  <c r="E11" i="25" s="1"/>
  <c r="BD89" i="5"/>
  <c r="BG89" i="5" s="1"/>
  <c r="AJ217" i="3"/>
  <c r="BD188" i="5"/>
  <c r="BB188" i="3" s="1"/>
  <c r="R217" i="4"/>
  <c r="BD181" i="5"/>
  <c r="BI181" i="5" s="1"/>
  <c r="BD135" i="5"/>
  <c r="BG135" i="5" s="1"/>
  <c r="BK78" i="5"/>
  <c r="AT78" i="3" s="1"/>
  <c r="AN264" i="15"/>
  <c r="Q264" i="21" s="1"/>
  <c r="S217" i="4"/>
  <c r="AH32" i="3"/>
  <c r="S112" i="4"/>
  <c r="BR139" i="5"/>
  <c r="E139" i="25" s="1"/>
  <c r="S48" i="4"/>
  <c r="S178" i="4"/>
  <c r="BR89" i="5"/>
  <c r="E89" i="25" s="1"/>
  <c r="R107" i="4"/>
  <c r="R225" i="4"/>
  <c r="AX78" i="5"/>
  <c r="T221" i="4"/>
  <c r="H59" i="11"/>
  <c r="BR22" i="5"/>
  <c r="E22" i="25" s="1"/>
  <c r="AC176" i="3"/>
  <c r="N176" i="4"/>
  <c r="M164" i="19"/>
  <c r="AP159" i="5"/>
  <c r="AB159" i="3"/>
  <c r="AD159" i="3"/>
  <c r="O159" i="4"/>
  <c r="Z159" i="5"/>
  <c r="K159" i="3"/>
  <c r="G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BR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Z18" i="5"/>
  <c r="K18" i="3"/>
  <c r="G18" i="4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X242" i="3"/>
  <c r="H242" i="11"/>
  <c r="AZ16" i="3"/>
  <c r="Z16" i="4"/>
  <c r="L16" i="5"/>
  <c r="I16" i="4"/>
  <c r="M16" i="3"/>
  <c r="BS16" i="5"/>
  <c r="O16" i="3"/>
  <c r="BA16" i="5"/>
  <c r="AJ16" i="5"/>
  <c r="V16" i="3"/>
  <c r="K16" i="4"/>
  <c r="X16" i="3"/>
  <c r="Z230" i="5"/>
  <c r="G230" i="4"/>
  <c r="K230" i="3"/>
  <c r="AG230" i="5"/>
  <c r="U230" i="3"/>
  <c r="S230" i="3"/>
  <c r="W230" i="4"/>
  <c r="AT230" i="5"/>
  <c r="AU230" i="5" s="1"/>
  <c r="BR230" i="5" s="1"/>
  <c r="E230" i="2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BR149" i="5"/>
  <c r="E149" i="25" s="1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G154" i="4"/>
  <c r="Z154" i="5"/>
  <c r="K154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K246" i="3"/>
  <c r="G246" i="4"/>
  <c r="Z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K100" i="3"/>
  <c r="G100" i="4"/>
  <c r="Z100" i="5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K86" i="3"/>
  <c r="Z86" i="5"/>
  <c r="G86" i="4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K248" i="3"/>
  <c r="G248" i="4"/>
  <c r="Z248" i="5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S155" i="4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Z152" i="5"/>
  <c r="G152" i="4"/>
  <c r="K152" i="3"/>
  <c r="AT253" i="5"/>
  <c r="AU253" i="5" s="1"/>
  <c r="BR253" i="5" s="1"/>
  <c r="BA268" i="5"/>
  <c r="BB268" i="5" s="1"/>
  <c r="I268" i="4"/>
  <c r="BS268" i="5"/>
  <c r="AT268" i="5"/>
  <c r="AU268" i="5" s="1"/>
  <c r="BR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K139" i="3"/>
  <c r="G139" i="4"/>
  <c r="Z139" i="5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K153" i="3"/>
  <c r="Z153" i="5"/>
  <c r="G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K112" i="3"/>
  <c r="Z112" i="5"/>
  <c r="G112" i="4"/>
  <c r="M27" i="19"/>
  <c r="AA27" i="3"/>
  <c r="M27" i="4"/>
  <c r="Y27" i="3"/>
  <c r="AP27" i="5"/>
  <c r="O27" i="4"/>
  <c r="AB27" i="3"/>
  <c r="AD27" i="3"/>
  <c r="K27" i="3"/>
  <c r="G27" i="4"/>
  <c r="Z27" i="5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K132" i="3"/>
  <c r="Z132" i="5"/>
  <c r="G132" i="4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G202" i="4"/>
  <c r="Z202" i="5"/>
  <c r="K202" i="3"/>
  <c r="T202" i="4"/>
  <c r="Q202" i="3"/>
  <c r="AS202" i="3"/>
  <c r="AO202" i="3"/>
  <c r="AW202" i="3"/>
  <c r="AL202" i="3"/>
  <c r="X202" i="4"/>
  <c r="AT226" i="5"/>
  <c r="AU226" i="5" s="1"/>
  <c r="BR226" i="5" s="1"/>
  <c r="E226" i="2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G110" i="4"/>
  <c r="K110" i="3"/>
  <c r="Z110" i="5"/>
  <c r="BA110" i="5"/>
  <c r="BB110" i="5" s="1"/>
  <c r="BS110" i="5"/>
  <c r="I110" i="4"/>
  <c r="BR110" i="5"/>
  <c r="E110" i="25" s="1"/>
  <c r="M110" i="3"/>
  <c r="O110" i="3"/>
  <c r="AG110" i="5"/>
  <c r="W110" i="4"/>
  <c r="U110" i="3"/>
  <c r="S110" i="3"/>
  <c r="M45" i="19"/>
  <c r="AN45" i="17"/>
  <c r="Q45" i="19" s="1"/>
  <c r="L161" i="5"/>
  <c r="BA161" i="5"/>
  <c r="BR161" i="5"/>
  <c r="E161" i="25" s="1"/>
  <c r="I161" i="4"/>
  <c r="BS161" i="5"/>
  <c r="M161" i="3"/>
  <c r="O161" i="3"/>
  <c r="G161" i="4"/>
  <c r="Z161" i="5"/>
  <c r="K161" i="3"/>
  <c r="AD161" i="5"/>
  <c r="U161" i="4"/>
  <c r="P161" i="3"/>
  <c r="R161" i="3"/>
  <c r="AN12" i="17"/>
  <c r="AN12" i="16" s="1"/>
  <c r="Q12" i="20" s="1"/>
  <c r="M12" i="19"/>
  <c r="Z12" i="5"/>
  <c r="K12" i="3"/>
  <c r="G12" i="4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BR133" i="5"/>
  <c r="E133" i="25" s="1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K157" i="3"/>
  <c r="G157" i="4"/>
  <c r="Z157" i="5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Z281" i="5"/>
  <c r="AA281" i="5" s="1"/>
  <c r="F281" i="4" s="1"/>
  <c r="G281" i="4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G74" i="4"/>
  <c r="K74" i="3"/>
  <c r="Z74" i="5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BR42" i="5" s="1"/>
  <c r="E42" i="2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Z129" i="5"/>
  <c r="K129" i="3"/>
  <c r="G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G155" i="4"/>
  <c r="K155" i="3"/>
  <c r="Z155" i="5"/>
  <c r="AZ59" i="3"/>
  <c r="Z59" i="4"/>
  <c r="AD59" i="5"/>
  <c r="P59" i="3"/>
  <c r="R59" i="3"/>
  <c r="U59" i="4"/>
  <c r="M289" i="19"/>
  <c r="AN289" i="17"/>
  <c r="Q289" i="19" s="1"/>
  <c r="AT152" i="5"/>
  <c r="AU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Z93" i="5"/>
  <c r="K93" i="3"/>
  <c r="G93" i="4"/>
  <c r="AE98" i="3"/>
  <c r="Q98" i="4"/>
  <c r="AG98" i="3"/>
  <c r="M98" i="3"/>
  <c r="BS98" i="5"/>
  <c r="BA98" i="5"/>
  <c r="BB98" i="5" s="1"/>
  <c r="I98" i="4"/>
  <c r="O98" i="3"/>
  <c r="BR98" i="5"/>
  <c r="E98" i="25" s="1"/>
  <c r="AS98" i="5"/>
  <c r="K98" i="3"/>
  <c r="Z98" i="5"/>
  <c r="G98" i="4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AT228" i="5"/>
  <c r="AU228" i="5" s="1"/>
  <c r="AN82" i="17"/>
  <c r="AT118" i="5"/>
  <c r="AU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G250" i="4"/>
  <c r="K250" i="3"/>
  <c r="Z250" i="5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Z102" i="5"/>
  <c r="G102" i="4"/>
  <c r="K102" i="3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BR298" i="5"/>
  <c r="G92" i="4"/>
  <c r="K92" i="3"/>
  <c r="Z92" i="5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G272" i="4"/>
  <c r="Z272" i="5"/>
  <c r="AA272" i="5" s="1"/>
  <c r="F272" i="4" s="1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Z251" i="5"/>
  <c r="AA251" i="5" s="1"/>
  <c r="F251" i="4" s="1"/>
  <c r="G251" i="4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K104" i="3"/>
  <c r="Z104" i="5"/>
  <c r="G104" i="4"/>
  <c r="AD104" i="3"/>
  <c r="AB104" i="3"/>
  <c r="O104" i="4"/>
  <c r="L106" i="5"/>
  <c r="BS106" i="5"/>
  <c r="O106" i="3"/>
  <c r="BA106" i="5"/>
  <c r="M106" i="3"/>
  <c r="I106" i="4"/>
  <c r="BR106" i="5"/>
  <c r="E106" i="25" s="1"/>
  <c r="N106" i="4"/>
  <c r="AC106" i="3"/>
  <c r="Z106" i="5"/>
  <c r="G106" i="4"/>
  <c r="K106" i="3"/>
  <c r="L225" i="5"/>
  <c r="O225" i="3"/>
  <c r="M225" i="3"/>
  <c r="BR225" i="5"/>
  <c r="E225" i="25" s="1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K225" i="3"/>
  <c r="Z225" i="5"/>
  <c r="G225" i="4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Z130" i="5"/>
  <c r="K130" i="3"/>
  <c r="G130" i="4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Z283" i="5"/>
  <c r="AA283" i="5" s="1"/>
  <c r="F283" i="4" s="1"/>
  <c r="G283" i="4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G273" i="4"/>
  <c r="Z273" i="5"/>
  <c r="AA273" i="5" s="1"/>
  <c r="F273" i="4" s="1"/>
  <c r="AN129" i="17"/>
  <c r="M129" i="19"/>
  <c r="AH210" i="3"/>
  <c r="O247" i="3"/>
  <c r="M247" i="3"/>
  <c r="I247" i="4"/>
  <c r="BA247" i="5"/>
  <c r="BS247" i="5"/>
  <c r="AD247" i="5"/>
  <c r="R247" i="3"/>
  <c r="P247" i="3"/>
  <c r="U247" i="4"/>
  <c r="AA247" i="3"/>
  <c r="Y247" i="3"/>
  <c r="M247" i="4"/>
  <c r="S49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K169" i="3"/>
  <c r="G169" i="4"/>
  <c r="Z169" i="5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G11" i="4"/>
  <c r="Z11" i="5"/>
  <c r="K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G165" i="4"/>
  <c r="K165" i="3"/>
  <c r="Z165" i="5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R109" i="5"/>
  <c r="E109" i="25" s="1"/>
  <c r="BS109" i="5"/>
  <c r="O109" i="3"/>
  <c r="AP109" i="5"/>
  <c r="AB109" i="3"/>
  <c r="AD109" i="3"/>
  <c r="O109" i="4"/>
  <c r="AD109" i="5"/>
  <c r="R109" i="3"/>
  <c r="U109" i="4"/>
  <c r="P109" i="3"/>
  <c r="Z286" i="5"/>
  <c r="AA286" i="5" s="1"/>
  <c r="F286" i="4" s="1"/>
  <c r="G286" i="4"/>
  <c r="M252" i="19"/>
  <c r="K238" i="3"/>
  <c r="G238" i="4"/>
  <c r="Z238" i="5"/>
  <c r="AG238" i="5"/>
  <c r="U238" i="3"/>
  <c r="S238" i="3"/>
  <c r="W238" i="4"/>
  <c r="AT220" i="5"/>
  <c r="AU220" i="5" s="1"/>
  <c r="BR220" i="5" s="1"/>
  <c r="E220" i="25" s="1"/>
  <c r="O290" i="4"/>
  <c r="AP290" i="5"/>
  <c r="N290" i="4" s="1"/>
  <c r="Q290" i="4"/>
  <c r="AS290" i="5"/>
  <c r="P290" i="4" s="1"/>
  <c r="AN72" i="16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K174" i="3"/>
  <c r="G174" i="4"/>
  <c r="Z174" i="5"/>
  <c r="W174" i="4"/>
  <c r="S174" i="3"/>
  <c r="U174" i="3"/>
  <c r="Z146" i="4"/>
  <c r="AZ146" i="3"/>
  <c r="Z146" i="5"/>
  <c r="G146" i="4"/>
  <c r="K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G295" i="4"/>
  <c r="Z295" i="5"/>
  <c r="AA295" i="5" s="1"/>
  <c r="F295" i="4" s="1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G210" i="4"/>
  <c r="Z210" i="5"/>
  <c r="K210" i="3"/>
  <c r="N210" i="4"/>
  <c r="AC210" i="3"/>
  <c r="AN242" i="16"/>
  <c r="Q242" i="20" s="1"/>
  <c r="AT179" i="5"/>
  <c r="AU179" i="5" s="1"/>
  <c r="BR179" i="5" s="1"/>
  <c r="E179" i="2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K178" i="3"/>
  <c r="Z178" i="5"/>
  <c r="G178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BR147" i="5"/>
  <c r="E147" i="25" s="1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Z144" i="5"/>
  <c r="K144" i="3"/>
  <c r="G144" i="4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G19" i="4"/>
  <c r="K19" i="3"/>
  <c r="Z19" i="5"/>
  <c r="P19" i="4"/>
  <c r="AF19" i="3"/>
  <c r="BK152" i="5"/>
  <c r="AT152" i="3" s="1"/>
  <c r="AA152" i="3"/>
  <c r="M152" i="4"/>
  <c r="Y152" i="3"/>
  <c r="G268" i="4"/>
  <c r="Z268" i="5"/>
  <c r="AA268" i="5" s="1"/>
  <c r="F268" i="4" s="1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K108" i="3"/>
  <c r="Z108" i="5"/>
  <c r="G108" i="4"/>
  <c r="M139" i="4"/>
  <c r="AA139" i="3"/>
  <c r="Y139" i="3"/>
  <c r="AV51" i="5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Z82" i="5"/>
  <c r="G82" i="4"/>
  <c r="K8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183" i="5"/>
  <c r="G183" i="4"/>
  <c r="K183" i="3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AV69" i="5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K49" i="3"/>
  <c r="Z49" i="5"/>
  <c r="G49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K198" i="3"/>
  <c r="G198" i="4"/>
  <c r="Z198" i="5"/>
  <c r="AD123" i="5"/>
  <c r="R123" i="3"/>
  <c r="U123" i="4"/>
  <c r="P123" i="3"/>
  <c r="BR95" i="5"/>
  <c r="E95" i="25" s="1"/>
  <c r="AH141" i="3"/>
  <c r="S62" i="4"/>
  <c r="BR201" i="5"/>
  <c r="E201" i="25" s="1"/>
  <c r="AJ95" i="3"/>
  <c r="BR189" i="5"/>
  <c r="E189" i="25" s="1"/>
  <c r="AJ189" i="3"/>
  <c r="AT241" i="5"/>
  <c r="AU241" i="5" s="1"/>
  <c r="AV241" i="5" s="1"/>
  <c r="R241" i="4" s="1"/>
  <c r="S97" i="4"/>
  <c r="BR141" i="5"/>
  <c r="E141" i="25" s="1"/>
  <c r="S76" i="4"/>
  <c r="AT223" i="5"/>
  <c r="AU223" i="5" s="1"/>
  <c r="AJ201" i="3"/>
  <c r="BR258" i="5"/>
  <c r="AJ117" i="3"/>
  <c r="BR76" i="5"/>
  <c r="E76" i="25" s="1"/>
  <c r="AH89" i="3"/>
  <c r="BR153" i="5"/>
  <c r="E153" i="25" s="1"/>
  <c r="BR262" i="5"/>
  <c r="BD205" i="5"/>
  <c r="BI205" i="5" s="1"/>
  <c r="BD60" i="5"/>
  <c r="BG60" i="5" s="1"/>
  <c r="BR119" i="5"/>
  <c r="E119" i="25" s="1"/>
  <c r="AJ89" i="3"/>
  <c r="S243" i="4"/>
  <c r="BR295" i="5"/>
  <c r="BR160" i="5"/>
  <c r="E160" i="25" s="1"/>
  <c r="S89" i="4"/>
  <c r="BR247" i="5"/>
  <c r="E247" i="25" s="1"/>
  <c r="AJ107" i="3"/>
  <c r="BD180" i="5"/>
  <c r="BG180" i="5" s="1"/>
  <c r="BR177" i="5"/>
  <c r="E177" i="25" s="1"/>
  <c r="R243" i="4"/>
  <c r="BR48" i="5"/>
  <c r="E48" i="25" s="1"/>
  <c r="R40" i="4"/>
  <c r="AH225" i="3"/>
  <c r="S32" i="4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G47" i="4"/>
  <c r="K47" i="3"/>
  <c r="Z47" i="5"/>
  <c r="O47" i="3"/>
  <c r="BS47" i="5"/>
  <c r="M47" i="3"/>
  <c r="BA47" i="5"/>
  <c r="BB47" i="5" s="1"/>
  <c r="I47" i="4"/>
  <c r="G267" i="4"/>
  <c r="Z267" i="5"/>
  <c r="AA267" i="5" s="1"/>
  <c r="F267" i="4" s="1"/>
  <c r="U277" i="4"/>
  <c r="AD277" i="5"/>
  <c r="T277" i="4" s="1"/>
  <c r="AP118" i="5"/>
  <c r="AD118" i="3"/>
  <c r="O118" i="4"/>
  <c r="AB118" i="3"/>
  <c r="Z118" i="5"/>
  <c r="K118" i="3"/>
  <c r="G118" i="4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BR196" i="5" s="1"/>
  <c r="E196" i="25" s="1"/>
  <c r="AJ61" i="5"/>
  <c r="Z61" i="4"/>
  <c r="AZ61" i="3"/>
  <c r="AP61" i="5"/>
  <c r="AT66" i="5"/>
  <c r="AU66" i="5" s="1"/>
  <c r="BR66" i="5" s="1"/>
  <c r="E66" i="2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Z34" i="5"/>
  <c r="K34" i="3"/>
  <c r="G34" i="4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Z45" i="5"/>
  <c r="K45" i="3"/>
  <c r="G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K209" i="3"/>
  <c r="G209" i="4"/>
  <c r="Z209" i="5"/>
  <c r="AZ209" i="3"/>
  <c r="Z209" i="4"/>
  <c r="AP16" i="5"/>
  <c r="O16" i="4"/>
  <c r="AD16" i="3"/>
  <c r="AB16" i="3"/>
  <c r="K16" i="3"/>
  <c r="G16" i="4"/>
  <c r="Z16" i="5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Z65" i="5"/>
  <c r="G65" i="4"/>
  <c r="K65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BR84" i="5"/>
  <c r="E84" i="25" s="1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S224" i="4"/>
  <c r="L144" i="5"/>
  <c r="M144" i="3"/>
  <c r="BA144" i="5"/>
  <c r="BB144" i="5" s="1"/>
  <c r="I144" i="4"/>
  <c r="BR144" i="5"/>
  <c r="E144" i="25" s="1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G260" i="4"/>
  <c r="Z260" i="5"/>
  <c r="AA260" i="5" s="1"/>
  <c r="F260" i="4" s="1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G218" i="4"/>
  <c r="Z218" i="5"/>
  <c r="K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Z22" i="5"/>
  <c r="G22" i="4"/>
  <c r="K22" i="3"/>
  <c r="AD22" i="5"/>
  <c r="BT22" i="5" s="1"/>
  <c r="R22" i="3"/>
  <c r="U22" i="4"/>
  <c r="P22" i="3"/>
  <c r="AS22" i="5"/>
  <c r="L19" i="5"/>
  <c r="I19" i="4"/>
  <c r="BA19" i="5"/>
  <c r="BR19" i="5"/>
  <c r="E19" i="25" s="1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G245" i="4"/>
  <c r="Z245" i="5"/>
  <c r="K245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K73" i="3"/>
  <c r="Z73" i="5"/>
  <c r="G73" i="4"/>
  <c r="L176" i="3"/>
  <c r="AA176" i="5"/>
  <c r="F176" i="4" s="1"/>
  <c r="G87" i="4"/>
  <c r="Z87" i="5"/>
  <c r="K87" i="3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K32" i="3"/>
  <c r="Z32" i="5"/>
  <c r="G32" i="4"/>
  <c r="AB32" i="3"/>
  <c r="O32" i="4"/>
  <c r="AD32" i="3"/>
  <c r="AG32" i="5"/>
  <c r="W32" i="4"/>
  <c r="U32" i="3"/>
  <c r="S32" i="3"/>
  <c r="G274" i="4"/>
  <c r="Z274" i="5"/>
  <c r="AA274" i="5" s="1"/>
  <c r="F274" i="4" s="1"/>
  <c r="M274" i="4"/>
  <c r="L274" i="4"/>
  <c r="L274" i="5"/>
  <c r="BR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K228" i="3"/>
  <c r="Z228" i="5"/>
  <c r="G228" i="4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K222" i="3"/>
  <c r="Z222" i="5"/>
  <c r="G222" i="4"/>
  <c r="Z232" i="5"/>
  <c r="G232" i="4"/>
  <c r="K232" i="3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R38" i="5"/>
  <c r="E38" i="25" s="1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K196" i="3"/>
  <c r="G196" i="4"/>
  <c r="Z196" i="5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Z55" i="5"/>
  <c r="G55" i="4"/>
  <c r="K55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K119" i="3"/>
  <c r="Z119" i="5"/>
  <c r="G119" i="4"/>
  <c r="AS119" i="5"/>
  <c r="AE119" i="3"/>
  <c r="Q119" i="4"/>
  <c r="AG119" i="3"/>
  <c r="AG119" i="5"/>
  <c r="U119" i="3"/>
  <c r="W119" i="4"/>
  <c r="S119" i="3"/>
  <c r="AT14" i="5"/>
  <c r="AU14" i="5" s="1"/>
  <c r="BR14" i="5" s="1"/>
  <c r="E14" i="2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Z133" i="5"/>
  <c r="G133" i="4"/>
  <c r="K133" i="3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BR216" i="5" s="1"/>
  <c r="E216" i="2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V244" i="5"/>
  <c r="AJ244" i="3"/>
  <c r="S244" i="4"/>
  <c r="AH244" i="3"/>
  <c r="AP36" i="5"/>
  <c r="AB36" i="3"/>
  <c r="AD36" i="3"/>
  <c r="O36" i="4"/>
  <c r="K36" i="3"/>
  <c r="Z36" i="5"/>
  <c r="G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G131" i="4"/>
  <c r="Z131" i="5"/>
  <c r="K131" i="3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Z284" i="5"/>
  <c r="AA284" i="5" s="1"/>
  <c r="F284" i="4" s="1"/>
  <c r="G284" i="4"/>
  <c r="AX284" i="5"/>
  <c r="X284" i="4"/>
  <c r="L284" i="5"/>
  <c r="BA284" i="5"/>
  <c r="BS284" i="5"/>
  <c r="I284" i="4"/>
  <c r="U253" i="4"/>
  <c r="AD253" i="5"/>
  <c r="T253" i="4" s="1"/>
  <c r="Z253" i="5"/>
  <c r="AA253" i="5" s="1"/>
  <c r="F253" i="4" s="1"/>
  <c r="G253" i="4"/>
  <c r="BC176" i="5"/>
  <c r="BD176" i="5" s="1"/>
  <c r="BE176" i="5" s="1"/>
  <c r="BA176" i="3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G276" i="4"/>
  <c r="Z276" i="5"/>
  <c r="AA276" i="5" s="1"/>
  <c r="F276" i="4" s="1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Z29" i="5"/>
  <c r="K29" i="3"/>
  <c r="G29" i="4"/>
  <c r="I194" i="4"/>
  <c r="BA194" i="5"/>
  <c r="M194" i="3"/>
  <c r="BS194" i="5"/>
  <c r="O194" i="3"/>
  <c r="BR194" i="5"/>
  <c r="E194" i="25" s="1"/>
  <c r="G194" i="4"/>
  <c r="Z194" i="5"/>
  <c r="K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Z151" i="5"/>
  <c r="G151" i="4"/>
  <c r="K151" i="3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Z300" i="5"/>
  <c r="AA300" i="5" s="1"/>
  <c r="F300" i="4" s="1"/>
  <c r="G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AN119" i="15"/>
  <c r="Q119" i="21" s="1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Z28" i="5"/>
  <c r="K28" i="3"/>
  <c r="G28" i="4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K167" i="3"/>
  <c r="Z167" i="5"/>
  <c r="G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K191" i="3"/>
  <c r="Z191" i="5"/>
  <c r="G191" i="4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K53" i="3"/>
  <c r="Z53" i="5"/>
  <c r="G53" i="4"/>
  <c r="AZ214" i="3"/>
  <c r="Z214" i="4"/>
  <c r="AJ214" i="5"/>
  <c r="X214" i="3"/>
  <c r="K214" i="4"/>
  <c r="V214" i="3"/>
  <c r="L214" i="5"/>
  <c r="Q214" i="3"/>
  <c r="T214" i="4"/>
  <c r="M141" i="19"/>
  <c r="AN141" i="17"/>
  <c r="AH150" i="3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G71" i="4"/>
  <c r="Z71" i="5"/>
  <c r="K71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K204" i="3"/>
  <c r="G204" i="4"/>
  <c r="Z204" i="5"/>
  <c r="AA204" i="3"/>
  <c r="Y204" i="3"/>
  <c r="M204" i="4"/>
  <c r="AJ204" i="5"/>
  <c r="S220" i="3"/>
  <c r="U220" i="3"/>
  <c r="W220" i="4"/>
  <c r="Z220" i="5"/>
  <c r="G220" i="4"/>
  <c r="K220" i="3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G145" i="4"/>
  <c r="K145" i="3"/>
  <c r="Z145" i="5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BT247" i="5"/>
  <c r="H247" i="4"/>
  <c r="AG49" i="5"/>
  <c r="W49" i="4"/>
  <c r="U49" i="3"/>
  <c r="S49" i="3"/>
  <c r="AZ49" i="3"/>
  <c r="Z49" i="4"/>
  <c r="L49" i="5"/>
  <c r="BS49" i="5"/>
  <c r="BR49" i="5"/>
  <c r="E49" i="25" s="1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Z160" i="5"/>
  <c r="G160" i="4"/>
  <c r="K160" i="3"/>
  <c r="Y160" i="3"/>
  <c r="M160" i="4"/>
  <c r="AA160" i="3"/>
  <c r="AD160" i="5"/>
  <c r="AT77" i="5"/>
  <c r="AU77" i="5" s="1"/>
  <c r="BR77" i="5" s="1"/>
  <c r="E77" i="25" s="1"/>
  <c r="Z77" i="5"/>
  <c r="G77" i="4"/>
  <c r="K77" i="3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AG175" i="5"/>
  <c r="U175" i="3"/>
  <c r="W175" i="4"/>
  <c r="S175" i="3"/>
  <c r="AL175" i="3"/>
  <c r="X175" i="4"/>
  <c r="AO175" i="3"/>
  <c r="AW175" i="3"/>
  <c r="G175" i="4"/>
  <c r="K175" i="3"/>
  <c r="Z175" i="5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Z123" i="5"/>
  <c r="K123" i="3"/>
  <c r="G123" i="4"/>
  <c r="AN211" i="17"/>
  <c r="AT165" i="5"/>
  <c r="AU165" i="5" s="1"/>
  <c r="BR165" i="5" s="1"/>
  <c r="E165" i="2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V217" i="4"/>
  <c r="T217" i="3"/>
  <c r="H254" i="4"/>
  <c r="BT254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BR193" i="5"/>
  <c r="E193" i="25" s="1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BR99" i="5"/>
  <c r="E99" i="25" s="1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G8" i="4"/>
  <c r="Z8" i="5"/>
  <c r="K8" i="3"/>
  <c r="M297" i="19"/>
  <c r="AN297" i="17"/>
  <c r="Q297" i="19" s="1"/>
  <c r="BR297" i="5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AN277" i="16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BC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X37" i="3"/>
  <c r="K37" i="4"/>
  <c r="V37" i="3"/>
  <c r="AG37" i="5"/>
  <c r="W37" i="4"/>
  <c r="U37" i="3"/>
  <c r="S37" i="3"/>
  <c r="Z37" i="4"/>
  <c r="AZ37" i="3"/>
  <c r="AN247" i="16"/>
  <c r="Q247" i="20" s="1"/>
  <c r="T203" i="4"/>
  <c r="BT203" i="5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G297" i="4"/>
  <c r="Z297" i="5"/>
  <c r="AA297" i="5" s="1"/>
  <c r="F297" i="4" s="1"/>
  <c r="M97" i="19"/>
  <c r="AN97" i="17"/>
  <c r="Q97" i="19" s="1"/>
  <c r="R83" i="4"/>
  <c r="AH124" i="3"/>
  <c r="AJ83" i="3"/>
  <c r="AJ124" i="3"/>
  <c r="BR83" i="5"/>
  <c r="E83" i="25" s="1"/>
  <c r="BR41" i="5"/>
  <c r="E41" i="25" s="1"/>
  <c r="AH41" i="3"/>
  <c r="AH83" i="3"/>
  <c r="S41" i="4"/>
  <c r="AI121" i="3"/>
  <c r="BT293" i="5"/>
  <c r="AJ249" i="3"/>
  <c r="S219" i="4"/>
  <c r="S52" i="4"/>
  <c r="S249" i="4"/>
  <c r="BR249" i="5"/>
  <c r="E249" i="25" s="1"/>
  <c r="AH219" i="3"/>
  <c r="AJ52" i="3"/>
  <c r="R249" i="4"/>
  <c r="BR52" i="5"/>
  <c r="E52" i="25" s="1"/>
  <c r="AI41" i="3"/>
  <c r="R41" i="4"/>
  <c r="AX126" i="3"/>
  <c r="H75" i="11"/>
  <c r="AX189" i="3"/>
  <c r="H171" i="11"/>
  <c r="H83" i="11"/>
  <c r="H136" i="11"/>
  <c r="H54" i="11"/>
  <c r="H64" i="11"/>
  <c r="H192" i="11"/>
  <c r="AX101" i="3"/>
  <c r="H120" i="11"/>
  <c r="H9" i="11"/>
  <c r="H124" i="11"/>
  <c r="AX58" i="3"/>
  <c r="AX85" i="3"/>
  <c r="AX80" i="3"/>
  <c r="H26" i="11"/>
  <c r="H141" i="11"/>
  <c r="H138" i="11"/>
  <c r="H117" i="11"/>
  <c r="AX50" i="3"/>
  <c r="AX148" i="3"/>
  <c r="H15" i="11"/>
  <c r="AX195" i="3"/>
  <c r="AX113" i="3"/>
  <c r="AX219" i="3"/>
  <c r="AX24" i="3"/>
  <c r="AO4" i="15"/>
  <c r="AX95" i="3"/>
  <c r="AX70" i="3"/>
  <c r="AX121" i="3"/>
  <c r="H76" i="11"/>
  <c r="H134" i="11"/>
  <c r="AX223" i="3"/>
  <c r="H62" i="11"/>
  <c r="H31" i="11"/>
  <c r="H172" i="11"/>
  <c r="H140" i="11"/>
  <c r="AX185" i="3"/>
  <c r="BL211" i="5"/>
  <c r="AX211" i="3" s="1"/>
  <c r="H17" i="11"/>
  <c r="AX68" i="3"/>
  <c r="H201" i="11"/>
  <c r="AX233" i="3"/>
  <c r="AX211" i="5"/>
  <c r="BK211" i="5"/>
  <c r="AT211" i="3" s="1"/>
  <c r="AX5" i="3"/>
  <c r="BL299" i="5"/>
  <c r="BK291" i="5"/>
  <c r="AX291" i="5"/>
  <c r="AX249" i="3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S289" i="4"/>
  <c r="AX197" i="3"/>
  <c r="BK231" i="5"/>
  <c r="AT231" i="3" s="1"/>
  <c r="AS231" i="3"/>
  <c r="S121" i="4"/>
  <c r="AZ128" i="5"/>
  <c r="AP128" i="3" s="1"/>
  <c r="AY128" i="5"/>
  <c r="BH128" i="5" s="1"/>
  <c r="F128" i="11" s="1"/>
  <c r="AN298" i="15"/>
  <c r="Q298" i="21" s="1"/>
  <c r="BD30" i="5"/>
  <c r="BB30" i="3" s="1"/>
  <c r="N6" i="4"/>
  <c r="AC6" i="3"/>
  <c r="AZ227" i="5"/>
  <c r="AP227" i="3" s="1"/>
  <c r="AS227" i="3"/>
  <c r="BK299" i="5"/>
  <c r="AY299" i="5"/>
  <c r="BH299" i="5" s="1"/>
  <c r="AX97" i="3"/>
  <c r="BR289" i="5"/>
  <c r="AJ291" i="5"/>
  <c r="J291" i="4" s="1"/>
  <c r="BK241" i="5"/>
  <c r="AT241" i="3" s="1"/>
  <c r="AS241" i="3"/>
  <c r="BK128" i="5"/>
  <c r="AT128" i="3" s="1"/>
  <c r="BK207" i="5"/>
  <c r="AT207" i="3" s="1"/>
  <c r="AS207" i="3"/>
  <c r="AV67" i="5"/>
  <c r="AX128" i="5"/>
  <c r="N221" i="3"/>
  <c r="BT221" i="5"/>
  <c r="H221" i="4"/>
  <c r="AX6" i="3"/>
  <c r="H6" i="11"/>
  <c r="BT289" i="5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D156" i="5"/>
  <c r="BB156" i="3" s="1"/>
  <c r="BD193" i="5"/>
  <c r="BI193" i="5" s="1"/>
  <c r="BD254" i="5"/>
  <c r="BE254" i="5" s="1"/>
  <c r="Y254" i="4" s="1"/>
  <c r="H203" i="11"/>
  <c r="AX203" i="3"/>
  <c r="BT287" i="5"/>
  <c r="BB140" i="5"/>
  <c r="BC140" i="5" s="1"/>
  <c r="BB62" i="5"/>
  <c r="BC62" i="5" s="1"/>
  <c r="BB25" i="5"/>
  <c r="BC25" i="5" s="1"/>
  <c r="BB78" i="5"/>
  <c r="AX237" i="5"/>
  <c r="BB289" i="5"/>
  <c r="BC289" i="5" s="1"/>
  <c r="BB141" i="5"/>
  <c r="BC141" i="5" s="1"/>
  <c r="BB13" i="5"/>
  <c r="BC13" i="5" s="1"/>
  <c r="BB263" i="5"/>
  <c r="BC263" i="5" s="1"/>
  <c r="BB120" i="5"/>
  <c r="BC120" i="5" s="1"/>
  <c r="BB9" i="5"/>
  <c r="BC9" i="5" s="1"/>
  <c r="S270" i="4"/>
  <c r="AV270" i="5"/>
  <c r="R270" i="4" s="1"/>
  <c r="BR270" i="5"/>
  <c r="BB261" i="5"/>
  <c r="BC261" i="5" s="1"/>
  <c r="BB17" i="5"/>
  <c r="BC17" i="5" s="1"/>
  <c r="BB172" i="5"/>
  <c r="BC172" i="5" s="1"/>
  <c r="BK227" i="5"/>
  <c r="AT227" i="3" s="1"/>
  <c r="BB136" i="5"/>
  <c r="BC136" i="5" s="1"/>
  <c r="BB26" i="5"/>
  <c r="BC26" i="5" s="1"/>
  <c r="BB158" i="5"/>
  <c r="BC158" i="5" s="1"/>
  <c r="AI72" i="3"/>
  <c r="AV213" i="5"/>
  <c r="AJ213" i="3"/>
  <c r="AH213" i="3"/>
  <c r="S213" i="4"/>
  <c r="BR213" i="5"/>
  <c r="E213" i="25" s="1"/>
  <c r="AS291" i="5"/>
  <c r="P291" i="4" s="1"/>
  <c r="BB15" i="5"/>
  <c r="BC15" i="5" s="1"/>
  <c r="AX241" i="5"/>
  <c r="AZ241" i="5"/>
  <c r="AP241" i="3" s="1"/>
  <c r="BB125" i="5"/>
  <c r="BC125" i="5" s="1"/>
  <c r="AZ237" i="5"/>
  <c r="AP237" i="3" s="1"/>
  <c r="BB23" i="5"/>
  <c r="BC23" i="5" s="1"/>
  <c r="BB192" i="5"/>
  <c r="BC192" i="5" s="1"/>
  <c r="BB7" i="5"/>
  <c r="BC7" i="5" s="1"/>
  <c r="BB279" i="5"/>
  <c r="BC279" i="5" s="1"/>
  <c r="BB266" i="5"/>
  <c r="BC266" i="5" s="1"/>
  <c r="AY231" i="5"/>
  <c r="BH231" i="5" s="1"/>
  <c r="F231" i="11" s="1"/>
  <c r="AZ231" i="5"/>
  <c r="AP231" i="3" s="1"/>
  <c r="H21" i="11"/>
  <c r="AH121" i="3"/>
  <c r="S266" i="4"/>
  <c r="AV266" i="5"/>
  <c r="R266" i="4" s="1"/>
  <c r="BB124" i="5"/>
  <c r="BC124" i="5" s="1"/>
  <c r="AJ24" i="3"/>
  <c r="BB117" i="5"/>
  <c r="BC117" i="5" s="1"/>
  <c r="BB75" i="5"/>
  <c r="BC75" i="5" s="1"/>
  <c r="BB271" i="5"/>
  <c r="BC271" i="5" s="1"/>
  <c r="BD271" i="5" s="1"/>
  <c r="AX207" i="5"/>
  <c r="BL207" i="5"/>
  <c r="AX207" i="3" s="1"/>
  <c r="AY207" i="5"/>
  <c r="BH207" i="5" s="1"/>
  <c r="F207" i="11" s="1"/>
  <c r="AJ72" i="3"/>
  <c r="M231" i="21"/>
  <c r="BD217" i="5"/>
  <c r="BD43" i="5"/>
  <c r="M299" i="21"/>
  <c r="AV30" i="5"/>
  <c r="AJ30" i="3"/>
  <c r="AH30" i="3"/>
  <c r="BR30" i="5"/>
  <c r="E30" i="25" s="1"/>
  <c r="S30" i="4"/>
  <c r="S24" i="4"/>
  <c r="AY235" i="5"/>
  <c r="BH235" i="5" s="1"/>
  <c r="F235" i="11" s="1"/>
  <c r="BB223" i="5"/>
  <c r="BC223" i="5" s="1"/>
  <c r="AY227" i="5"/>
  <c r="BH227" i="5" s="1"/>
  <c r="F227" i="11" s="1"/>
  <c r="BB5" i="5"/>
  <c r="BC5" i="5" s="1"/>
  <c r="BR24" i="5"/>
  <c r="E24" i="25" s="1"/>
  <c r="BB24" i="5"/>
  <c r="BC24" i="5" s="1"/>
  <c r="BB134" i="5"/>
  <c r="BC134" i="5" s="1"/>
  <c r="S269" i="4"/>
  <c r="AV269" i="5"/>
  <c r="R269" i="4" s="1"/>
  <c r="BB185" i="5"/>
  <c r="BC185" i="5" s="1"/>
  <c r="BB171" i="5"/>
  <c r="BC171" i="5" s="1"/>
  <c r="BB31" i="5"/>
  <c r="BL241" i="5"/>
  <c r="H241" i="11" s="1"/>
  <c r="AY241" i="5"/>
  <c r="BH241" i="5" s="1"/>
  <c r="F241" i="11" s="1"/>
  <c r="BB72" i="5"/>
  <c r="BC72" i="5" s="1"/>
  <c r="AI24" i="3"/>
  <c r="BB162" i="5"/>
  <c r="BC162" i="5" s="1"/>
  <c r="BL237" i="5"/>
  <c r="AX237" i="3" s="1"/>
  <c r="H7" i="11"/>
  <c r="BB21" i="5"/>
  <c r="BC21" i="5" s="1"/>
  <c r="AJ121" i="3"/>
  <c r="BB10" i="5"/>
  <c r="BC10" i="5" s="1"/>
  <c r="BK235" i="5"/>
  <c r="AT235" i="3" s="1"/>
  <c r="BB76" i="5"/>
  <c r="BC76" i="5" s="1"/>
  <c r="AX13" i="3"/>
  <c r="BB148" i="5"/>
  <c r="BC148" i="5" s="1"/>
  <c r="AH72" i="3"/>
  <c r="M162" i="21"/>
  <c r="BD213" i="5"/>
  <c r="BD177" i="5"/>
  <c r="BB70" i="5"/>
  <c r="BC70" i="5" s="1"/>
  <c r="BB64" i="5"/>
  <c r="BC64" i="5" s="1"/>
  <c r="BB54" i="5"/>
  <c r="BC54" i="5" s="1"/>
  <c r="BB189" i="5"/>
  <c r="BC189" i="5" s="1"/>
  <c r="BB170" i="5"/>
  <c r="BC170" i="5" s="1"/>
  <c r="BR72" i="5"/>
  <c r="E72" i="25" s="1"/>
  <c r="BB50" i="5"/>
  <c r="BC50" i="5" s="1"/>
  <c r="BK237" i="5"/>
  <c r="AT237" i="3" s="1"/>
  <c r="BB186" i="5"/>
  <c r="BC186" i="5" s="1"/>
  <c r="BB97" i="5"/>
  <c r="BC97" i="5" s="1"/>
  <c r="BB138" i="5"/>
  <c r="BC138" i="5" s="1"/>
  <c r="AX235" i="5"/>
  <c r="BB80" i="5"/>
  <c r="BC80" i="5" s="1"/>
  <c r="BB121" i="5"/>
  <c r="BC121" i="5" s="1"/>
  <c r="AZ207" i="5"/>
  <c r="AP207" i="3" s="1"/>
  <c r="S72" i="4"/>
  <c r="S254" i="4"/>
  <c r="AV254" i="5"/>
  <c r="R254" i="4" s="1"/>
  <c r="BR254" i="5"/>
  <c r="BB95" i="5"/>
  <c r="BC95" i="5" s="1"/>
  <c r="BL227" i="5"/>
  <c r="H227" i="11" s="1"/>
  <c r="BB219" i="5"/>
  <c r="BC219" i="5" s="1"/>
  <c r="BB275" i="5"/>
  <c r="BC275" i="5" s="1"/>
  <c r="BB85" i="5"/>
  <c r="BC85" i="5" s="1"/>
  <c r="BB249" i="5"/>
  <c r="BC249" i="5" s="1"/>
  <c r="BB285" i="5"/>
  <c r="BC285" i="5" s="1"/>
  <c r="BB101" i="5"/>
  <c r="BC101" i="5" s="1"/>
  <c r="AS299" i="5"/>
  <c r="P299" i="4" s="1"/>
  <c r="BB142" i="5"/>
  <c r="BC142" i="5" s="1"/>
  <c r="BB201" i="5"/>
  <c r="BC201" i="5" s="1"/>
  <c r="AJ50" i="3"/>
  <c r="BB68" i="5"/>
  <c r="BC68" i="5" s="1"/>
  <c r="BB197" i="5"/>
  <c r="BC197" i="5" s="1"/>
  <c r="BB58" i="5"/>
  <c r="BC58" i="5" s="1"/>
  <c r="BB113" i="5"/>
  <c r="BC113" i="5" s="1"/>
  <c r="BR121" i="5"/>
  <c r="E121" i="25" s="1"/>
  <c r="AH249" i="3"/>
  <c r="BB233" i="5"/>
  <c r="BC233" i="5" s="1"/>
  <c r="BB126" i="5"/>
  <c r="BC126" i="5" s="1"/>
  <c r="AH24" i="3"/>
  <c r="BB164" i="5"/>
  <c r="BC164" i="5" s="1"/>
  <c r="BB56" i="5"/>
  <c r="BC56" i="5" s="1"/>
  <c r="AZ235" i="5"/>
  <c r="AP235" i="3" s="1"/>
  <c r="BD91" i="5"/>
  <c r="BD166" i="5"/>
  <c r="BD111" i="5"/>
  <c r="BD6" i="5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70" i="4"/>
  <c r="L162" i="4"/>
  <c r="AA162" i="5"/>
  <c r="F162" i="4" s="1"/>
  <c r="L162" i="3"/>
  <c r="AA95" i="5"/>
  <c r="F95" i="4" s="1"/>
  <c r="L95" i="3"/>
  <c r="AA185" i="5"/>
  <c r="F185" i="4" s="1"/>
  <c r="L185" i="3"/>
  <c r="L141" i="4"/>
  <c r="Z141" i="3"/>
  <c r="AA171" i="5"/>
  <c r="F171" i="4" s="1"/>
  <c r="L171" i="3"/>
  <c r="AA15" i="5"/>
  <c r="F15" i="4" s="1"/>
  <c r="L15" i="3"/>
  <c r="W241" i="3"/>
  <c r="J241" i="4"/>
  <c r="V241" i="3"/>
  <c r="K241" i="4"/>
  <c r="X241" i="3"/>
  <c r="T241" i="4"/>
  <c r="Q241" i="3"/>
  <c r="R241" i="3"/>
  <c r="U241" i="4"/>
  <c r="P241" i="3"/>
  <c r="L142" i="3"/>
  <c r="AA142" i="5"/>
  <c r="F142" i="4" s="1"/>
  <c r="L223" i="4"/>
  <c r="Z223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AA52" i="5"/>
  <c r="F52" i="4" s="1"/>
  <c r="L52" i="3"/>
  <c r="L13" i="3"/>
  <c r="AA13" i="5"/>
  <c r="F13" i="4" s="1"/>
  <c r="L171" i="4"/>
  <c r="Z171" i="3"/>
  <c r="N231" i="3"/>
  <c r="H231" i="4"/>
  <c r="BT231" i="5"/>
  <c r="Q231" i="3"/>
  <c r="T231" i="4"/>
  <c r="AE231" i="3"/>
  <c r="Q231" i="4"/>
  <c r="AG231" i="3"/>
  <c r="L25" i="3"/>
  <c r="AA25" i="5"/>
  <c r="F25" i="4" s="1"/>
  <c r="L148" i="3"/>
  <c r="AA148" i="5"/>
  <c r="F148" i="4" s="1"/>
  <c r="L5" i="4"/>
  <c r="Z5" i="3"/>
  <c r="Z31" i="3"/>
  <c r="L31" i="4"/>
  <c r="Z121" i="3"/>
  <c r="L121" i="4"/>
  <c r="L195" i="3"/>
  <c r="AA195" i="5"/>
  <c r="F195" i="4" s="1"/>
  <c r="Z113" i="3"/>
  <c r="L113" i="4"/>
  <c r="L24" i="3"/>
  <c r="AA24" i="5"/>
  <c r="F24" i="4" s="1"/>
  <c r="Z134" i="3"/>
  <c r="L134" i="4"/>
  <c r="Z23" i="3"/>
  <c r="L23" i="4"/>
  <c r="Z219" i="3"/>
  <c r="L219" i="4"/>
  <c r="AF235" i="3"/>
  <c r="P235" i="4"/>
  <c r="T235" i="4"/>
  <c r="Q235" i="3"/>
  <c r="AL235" i="3"/>
  <c r="X235" i="4"/>
  <c r="AO235" i="3"/>
  <c r="AW235" i="3"/>
  <c r="L7" i="3"/>
  <c r="AA7" i="5"/>
  <c r="F7" i="4" s="1"/>
  <c r="L197" i="3"/>
  <c r="AA197" i="5"/>
  <c r="F197" i="4" s="1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Z128" i="5"/>
  <c r="K128" i="3"/>
  <c r="G128" i="4"/>
  <c r="Z125" i="3"/>
  <c r="L125" i="4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L199" i="3"/>
  <c r="AA199" i="5"/>
  <c r="F199" i="4" s="1"/>
  <c r="AA56" i="5"/>
  <c r="F56" i="4" s="1"/>
  <c r="L56" i="3"/>
  <c r="T227" i="3"/>
  <c r="V227" i="4"/>
  <c r="AC227" i="3"/>
  <c r="N227" i="4"/>
  <c r="W227" i="3"/>
  <c r="J227" i="4"/>
  <c r="K227" i="4"/>
  <c r="X227" i="3"/>
  <c r="V227" i="3"/>
  <c r="P227" i="4"/>
  <c r="AF227" i="3"/>
  <c r="L141" i="3"/>
  <c r="AA141" i="5"/>
  <c r="F141" i="4" s="1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G211" i="4"/>
  <c r="K211" i="3"/>
  <c r="Z211" i="5"/>
  <c r="L189" i="3"/>
  <c r="AA189" i="5"/>
  <c r="F189" i="4" s="1"/>
  <c r="L195" i="4"/>
  <c r="Z195" i="3"/>
  <c r="L75" i="3"/>
  <c r="AA75" i="5"/>
  <c r="F75" i="4" s="1"/>
  <c r="L10" i="3"/>
  <c r="AA10" i="5"/>
  <c r="F10" i="4" s="1"/>
  <c r="L299" i="4"/>
  <c r="M299" i="4"/>
  <c r="Z299" i="5"/>
  <c r="AA299" i="5" s="1"/>
  <c r="F299" i="4" s="1"/>
  <c r="G299" i="4"/>
  <c r="Z24" i="3"/>
  <c r="L24" i="4"/>
  <c r="AA140" i="5"/>
  <c r="F140" i="4" s="1"/>
  <c r="L140" i="3"/>
  <c r="Z70" i="3"/>
  <c r="L70" i="4"/>
  <c r="L58" i="4"/>
  <c r="Z58" i="3"/>
  <c r="AA76" i="5"/>
  <c r="F76" i="4" s="1"/>
  <c r="L76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AA158" i="5"/>
  <c r="F158" i="4" s="1"/>
  <c r="L158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L26" i="3"/>
  <c r="AA26" i="5"/>
  <c r="F26" i="4" s="1"/>
  <c r="L192" i="3"/>
  <c r="AA192" i="5"/>
  <c r="F192" i="4" s="1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AA124" i="5"/>
  <c r="F124" i="4" s="1"/>
  <c r="L124" i="3"/>
  <c r="L186" i="3"/>
  <c r="AA186" i="5"/>
  <c r="F186" i="4" s="1"/>
  <c r="L125" i="3"/>
  <c r="AA125" i="5"/>
  <c r="F125" i="4" s="1"/>
  <c r="L142" i="4"/>
  <c r="Z142" i="3"/>
  <c r="L17" i="3"/>
  <c r="AA17" i="5"/>
  <c r="F17" i="4" s="1"/>
  <c r="Z50" i="3"/>
  <c r="L50" i="4"/>
  <c r="L136" i="3"/>
  <c r="AA136" i="5"/>
  <c r="F136" i="4" s="1"/>
  <c r="Z26" i="3"/>
  <c r="L26" i="4"/>
  <c r="Z138" i="3"/>
  <c r="L138" i="4"/>
  <c r="V235" i="4"/>
  <c r="T235" i="3"/>
  <c r="K235" i="3"/>
  <c r="Z235" i="5"/>
  <c r="G235" i="4"/>
  <c r="W235" i="4"/>
  <c r="S235" i="3"/>
  <c r="U235" i="3"/>
  <c r="R235" i="3"/>
  <c r="P235" i="3"/>
  <c r="U235" i="4"/>
  <c r="V235" i="3"/>
  <c r="X235" i="3"/>
  <c r="K235" i="4"/>
  <c r="L85" i="4"/>
  <c r="Z85" i="3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Z164" i="3"/>
  <c r="L164" i="4"/>
  <c r="N227" i="3"/>
  <c r="H227" i="4"/>
  <c r="BT227" i="5"/>
  <c r="K227" i="3"/>
  <c r="Z227" i="5"/>
  <c r="G227" i="4"/>
  <c r="Q227" i="4"/>
  <c r="AG227" i="3"/>
  <c r="AE227" i="3"/>
  <c r="AZ227" i="3"/>
  <c r="Z227" i="4"/>
  <c r="AA68" i="5"/>
  <c r="F68" i="4" s="1"/>
  <c r="L68" i="3"/>
  <c r="L192" i="4"/>
  <c r="Z192" i="3"/>
  <c r="L70" i="3"/>
  <c r="AA70" i="5"/>
  <c r="F70" i="4" s="1"/>
  <c r="Z7" i="3"/>
  <c r="L7" i="4"/>
  <c r="AA117" i="5"/>
  <c r="F117" i="4" s="1"/>
  <c r="L117" i="3"/>
  <c r="Z64" i="3"/>
  <c r="L64" i="4"/>
  <c r="L80" i="3"/>
  <c r="AA80" i="5"/>
  <c r="F80" i="4" s="1"/>
  <c r="AC215" i="3"/>
  <c r="N215" i="4"/>
  <c r="AO215" i="3"/>
  <c r="X215" i="4"/>
  <c r="AL215" i="3"/>
  <c r="AW215" i="3"/>
  <c r="O215" i="4"/>
  <c r="AB215" i="3"/>
  <c r="AD215" i="3"/>
  <c r="AZ215" i="3"/>
  <c r="Z215" i="4"/>
  <c r="Z215" i="5"/>
  <c r="K215" i="3"/>
  <c r="G215" i="4"/>
  <c r="L25" i="4"/>
  <c r="Z25" i="3"/>
  <c r="L85" i="3"/>
  <c r="AA85" i="5"/>
  <c r="F85" i="4" s="1"/>
  <c r="U211" i="3"/>
  <c r="W211" i="4"/>
  <c r="S211" i="3"/>
  <c r="M211" i="4"/>
  <c r="AA211" i="3"/>
  <c r="Y211" i="3"/>
  <c r="AO211" i="3"/>
  <c r="X211" i="4"/>
  <c r="AL211" i="3"/>
  <c r="AW211" i="3"/>
  <c r="L121" i="3"/>
  <c r="AA121" i="5"/>
  <c r="F121" i="4" s="1"/>
  <c r="L101" i="3"/>
  <c r="AA101" i="5"/>
  <c r="F101" i="4" s="1"/>
  <c r="Z186" i="3"/>
  <c r="L186" i="4"/>
  <c r="Z17" i="3"/>
  <c r="L17" i="4"/>
  <c r="L50" i="3"/>
  <c r="AA50" i="5"/>
  <c r="F50" i="4" s="1"/>
  <c r="AA172" i="5"/>
  <c r="F172" i="4" s="1"/>
  <c r="L172" i="3"/>
  <c r="Z140" i="3"/>
  <c r="L140" i="4"/>
  <c r="L54" i="3"/>
  <c r="AA54" i="5"/>
  <c r="F54" i="4" s="1"/>
  <c r="Z291" i="5"/>
  <c r="AA291" i="5" s="1"/>
  <c r="F291" i="4" s="1"/>
  <c r="G291" i="4"/>
  <c r="H291" i="4"/>
  <c r="M291" i="4"/>
  <c r="L291" i="4"/>
  <c r="L5" i="3"/>
  <c r="AA5" i="5"/>
  <c r="F5" i="4" s="1"/>
  <c r="L78" i="4"/>
  <c r="Z78" i="3"/>
  <c r="V241" i="4"/>
  <c r="T241" i="3"/>
  <c r="N241" i="4"/>
  <c r="AC241" i="3"/>
  <c r="AZ241" i="3"/>
  <c r="Z241" i="4"/>
  <c r="U241" i="3"/>
  <c r="S241" i="3"/>
  <c r="W241" i="4"/>
  <c r="AA126" i="5"/>
  <c r="F126" i="4" s="1"/>
  <c r="L126" i="3"/>
  <c r="AA223" i="5"/>
  <c r="F223" i="4" s="1"/>
  <c r="L223" i="3"/>
  <c r="P237" i="4"/>
  <c r="AF237" i="3"/>
  <c r="AB237" i="3"/>
  <c r="AD237" i="3"/>
  <c r="O237" i="4"/>
  <c r="Z237" i="5"/>
  <c r="K237" i="3"/>
  <c r="G237" i="4"/>
  <c r="X237" i="3"/>
  <c r="V237" i="3"/>
  <c r="K237" i="4"/>
  <c r="Q237" i="4"/>
  <c r="AE237" i="3"/>
  <c r="AG237" i="3"/>
  <c r="L173" i="4"/>
  <c r="Z173" i="3"/>
  <c r="AA219" i="5"/>
  <c r="F219" i="4" s="1"/>
  <c r="L219" i="3"/>
  <c r="G231" i="4"/>
  <c r="Z231" i="5"/>
  <c r="K231" i="3"/>
  <c r="AF231" i="3"/>
  <c r="P231" i="4"/>
  <c r="M231" i="4"/>
  <c r="Y231" i="3"/>
  <c r="AA231" i="3"/>
  <c r="M231" i="3"/>
  <c r="O231" i="3"/>
  <c r="BA231" i="5"/>
  <c r="BS231" i="5"/>
  <c r="I231" i="4"/>
  <c r="AA170" i="5"/>
  <c r="F170" i="4" s="1"/>
  <c r="L170" i="3"/>
  <c r="AA83" i="5"/>
  <c r="F83" i="4" s="1"/>
  <c r="L113" i="3"/>
  <c r="AA113" i="5"/>
  <c r="F113" i="4" s="1"/>
  <c r="Z199" i="3"/>
  <c r="AA97" i="5"/>
  <c r="F97" i="4" s="1"/>
  <c r="L97" i="3"/>
  <c r="L138" i="3"/>
  <c r="AA138" i="5"/>
  <c r="F138" i="4" s="1"/>
  <c r="N235" i="3"/>
  <c r="BT235" i="5"/>
  <c r="H235" i="4"/>
  <c r="AB235" i="3"/>
  <c r="AD235" i="3"/>
  <c r="O235" i="4"/>
  <c r="AZ235" i="3"/>
  <c r="Z235" i="4"/>
  <c r="AG235" i="3"/>
  <c r="Q235" i="4"/>
  <c r="AE235" i="3"/>
  <c r="L64" i="3"/>
  <c r="AA64" i="5"/>
  <c r="F64" i="4" s="1"/>
  <c r="AA233" i="5"/>
  <c r="F233" i="4" s="1"/>
  <c r="L233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AA164" i="5"/>
  <c r="F164" i="4" s="1"/>
  <c r="L164" i="3"/>
  <c r="Z56" i="3"/>
  <c r="L56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L21" i="3"/>
  <c r="AA21" i="5"/>
  <c r="F21" i="4" s="1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L120" i="3"/>
  <c r="AA120" i="5"/>
  <c r="F120" i="4" s="1"/>
  <c r="Z101" i="3"/>
  <c r="L101" i="4"/>
  <c r="H299" i="4"/>
  <c r="BA299" i="5"/>
  <c r="I299" i="4"/>
  <c r="BS299" i="5"/>
  <c r="Z201" i="3"/>
  <c r="L201" i="4"/>
  <c r="L201" i="3"/>
  <c r="AA201" i="5"/>
  <c r="F201" i="4" s="1"/>
  <c r="AA173" i="5"/>
  <c r="F173" i="4" s="1"/>
  <c r="L173" i="3"/>
  <c r="L97" i="4"/>
  <c r="Z97" i="3"/>
  <c r="I291" i="4"/>
  <c r="BA291" i="5"/>
  <c r="BS291" i="5"/>
  <c r="L15" i="4"/>
  <c r="Z15" i="3"/>
  <c r="L249" i="4"/>
  <c r="Z249" i="3"/>
  <c r="Y241" i="3"/>
  <c r="M241" i="4"/>
  <c r="AA241" i="3"/>
  <c r="G241" i="4"/>
  <c r="Z241" i="5"/>
  <c r="K241" i="3"/>
  <c r="X241" i="4"/>
  <c r="AL241" i="3"/>
  <c r="AO241" i="3"/>
  <c r="AW241" i="3"/>
  <c r="AB241" i="3"/>
  <c r="O241" i="4"/>
  <c r="AD241" i="3"/>
  <c r="L158" i="4"/>
  <c r="Z158" i="3"/>
  <c r="L9" i="4"/>
  <c r="Z9" i="3"/>
  <c r="AA72" i="5"/>
  <c r="F72" i="4" s="1"/>
  <c r="L72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L23" i="3"/>
  <c r="AA23" i="5"/>
  <c r="F23" i="4" s="1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L9" i="3"/>
  <c r="AA9" i="5"/>
  <c r="F9" i="4" s="1"/>
  <c r="AA134" i="5"/>
  <c r="F134" i="4" s="1"/>
  <c r="L134" i="3"/>
  <c r="L62" i="3"/>
  <c r="AA62" i="5"/>
  <c r="F62" i="4" s="1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AA58" i="5"/>
  <c r="F58" i="4" s="1"/>
  <c r="L58" i="3"/>
  <c r="L249" i="3"/>
  <c r="AA249" i="5"/>
  <c r="F249" i="4" s="1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G207" i="4"/>
  <c r="K207" i="3"/>
  <c r="Z207" i="5"/>
  <c r="AH224" i="3" l="1"/>
  <c r="BR138" i="5"/>
  <c r="E138" i="25" s="1"/>
  <c r="AH180" i="3"/>
  <c r="S180" i="4"/>
  <c r="AV224" i="5"/>
  <c r="BR224" i="5"/>
  <c r="E224" i="25" s="1"/>
  <c r="S138" i="4"/>
  <c r="AJ180" i="3"/>
  <c r="BR180" i="5"/>
  <c r="E180" i="25" s="1"/>
  <c r="AH123" i="3"/>
  <c r="AH68" i="3"/>
  <c r="S210" i="4"/>
  <c r="AJ155" i="3"/>
  <c r="S134" i="4"/>
  <c r="AI215" i="3"/>
  <c r="BR210" i="5"/>
  <c r="E210" i="25" s="1"/>
  <c r="R184" i="4"/>
  <c r="AJ210" i="3"/>
  <c r="AH155" i="3"/>
  <c r="AN177" i="16"/>
  <c r="Q177" i="20" s="1"/>
  <c r="AN284" i="15"/>
  <c r="Q284" i="21" s="1"/>
  <c r="BR134" i="5"/>
  <c r="E134" i="25" s="1"/>
  <c r="AV134" i="5"/>
  <c r="AI134" i="3" s="1"/>
  <c r="AJ68" i="3"/>
  <c r="AN226" i="16"/>
  <c r="Q226" i="20" s="1"/>
  <c r="BR68" i="5"/>
  <c r="E68" i="25" s="1"/>
  <c r="AV155" i="5"/>
  <c r="AI155" i="3" s="1"/>
  <c r="H116" i="11"/>
  <c r="AN43" i="16"/>
  <c r="Q43" i="20" s="1"/>
  <c r="H166" i="11"/>
  <c r="Z116" i="3"/>
  <c r="L116" i="4"/>
  <c r="BR215" i="5"/>
  <c r="E215" i="25" s="1"/>
  <c r="Z68" i="3"/>
  <c r="L31" i="3"/>
  <c r="AH46" i="3"/>
  <c r="V203" i="4"/>
  <c r="T203" i="3"/>
  <c r="S215" i="4"/>
  <c r="AV46" i="5"/>
  <c r="AI46" i="3" s="1"/>
  <c r="T199" i="4"/>
  <c r="H166" i="4"/>
  <c r="BR46" i="5"/>
  <c r="E46" i="25" s="1"/>
  <c r="BR123" i="5"/>
  <c r="E123" i="25" s="1"/>
  <c r="AH63" i="3"/>
  <c r="AN103" i="16"/>
  <c r="Q103" i="20" s="1"/>
  <c r="AH103" i="3"/>
  <c r="AJ103" i="3"/>
  <c r="AV103" i="5"/>
  <c r="AI103" i="3" s="1"/>
  <c r="AA116" i="5"/>
  <c r="F116" i="4" s="1"/>
  <c r="AH215" i="3"/>
  <c r="AV123" i="5"/>
  <c r="AJ215" i="3"/>
  <c r="AA78" i="5"/>
  <c r="F78" i="4" s="1"/>
  <c r="BC78" i="5"/>
  <c r="BD78" i="5" s="1"/>
  <c r="BB78" i="3" s="1"/>
  <c r="S123" i="4"/>
  <c r="AJ46" i="3"/>
  <c r="AC116" i="3"/>
  <c r="BR103" i="5"/>
  <c r="E103" i="25" s="1"/>
  <c r="AH90" i="3"/>
  <c r="BR285" i="5"/>
  <c r="AN236" i="16"/>
  <c r="Q236" i="20" s="1"/>
  <c r="BR63" i="5"/>
  <c r="E63" i="25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BC184" i="5"/>
  <c r="BD184" i="5" s="1"/>
  <c r="BE184" i="5" s="1"/>
  <c r="BA184" i="3" s="1"/>
  <c r="R205" i="4"/>
  <c r="AN155" i="16"/>
  <c r="Q155" i="20" s="1"/>
  <c r="Q56" i="20"/>
  <c r="AN111" i="16"/>
  <c r="Q111" i="20" s="1"/>
  <c r="BR67" i="5"/>
  <c r="E67" i="25" s="1"/>
  <c r="Q167" i="19"/>
  <c r="BR90" i="5"/>
  <c r="E90" i="25" s="1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BR93" i="5"/>
  <c r="E93" i="25" s="1"/>
  <c r="R111" i="4"/>
  <c r="AI111" i="3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BC239" i="5"/>
  <c r="BD239" i="5" s="1"/>
  <c r="BI239" i="5" s="1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BR127" i="5"/>
  <c r="E127" i="25" s="1"/>
  <c r="AN137" i="16"/>
  <c r="Q137" i="20" s="1"/>
  <c r="BT30" i="5"/>
  <c r="BC116" i="5"/>
  <c r="BD116" i="5" s="1"/>
  <c r="BE116" i="5" s="1"/>
  <c r="BC103" i="5"/>
  <c r="BD103" i="5" s="1"/>
  <c r="BE103" i="5" s="1"/>
  <c r="BA103" i="3" s="1"/>
  <c r="BT219" i="5"/>
  <c r="AI137" i="3"/>
  <c r="L94" i="3"/>
  <c r="T94" i="4"/>
  <c r="Q94" i="3"/>
  <c r="J103" i="4"/>
  <c r="W103" i="3"/>
  <c r="L203" i="3"/>
  <c r="AA203" i="5"/>
  <c r="F203" i="4" s="1"/>
  <c r="BC94" i="5"/>
  <c r="BD94" i="5" s="1"/>
  <c r="BG94" i="5" s="1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BR286" i="5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BI264" i="5"/>
  <c r="BM264" i="5" s="1"/>
  <c r="BG264" i="5"/>
  <c r="T180" i="4"/>
  <c r="Q180" i="3"/>
  <c r="BC295" i="5"/>
  <c r="BD295" i="5" s="1"/>
  <c r="BE295" i="5" s="1"/>
  <c r="Y295" i="4" s="1"/>
  <c r="Q229" i="19"/>
  <c r="AI235" i="3"/>
  <c r="Q93" i="19"/>
  <c r="AN212" i="16"/>
  <c r="AN212" i="15" s="1"/>
  <c r="Q212" i="21" s="1"/>
  <c r="AV240" i="5"/>
  <c r="R240" i="4" s="1"/>
  <c r="AJ159" i="3"/>
  <c r="Q296" i="19"/>
  <c r="H180" i="11"/>
  <c r="BR294" i="5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BC59" i="5"/>
  <c r="BD59" i="5" s="1"/>
  <c r="BE59" i="5" s="1"/>
  <c r="BC182" i="5"/>
  <c r="BD182" i="5" s="1"/>
  <c r="BI182" i="5" s="1"/>
  <c r="G182" i="11" s="1"/>
  <c r="AH159" i="3"/>
  <c r="BC137" i="5"/>
  <c r="BD137" i="5" s="1"/>
  <c r="BE137" i="5" s="1"/>
  <c r="Y137" i="4" s="1"/>
  <c r="AX111" i="3"/>
  <c r="AX25" i="3"/>
  <c r="H186" i="11"/>
  <c r="BR150" i="5"/>
  <c r="E150" i="25" s="1"/>
  <c r="S150" i="4"/>
  <c r="AJ150" i="3"/>
  <c r="AN230" i="16"/>
  <c r="Q230" i="20" s="1"/>
  <c r="Q91" i="19"/>
  <c r="AH86" i="3"/>
  <c r="AV61" i="5"/>
  <c r="R61" i="4" s="1"/>
  <c r="AV222" i="5"/>
  <c r="R222" i="4" s="1"/>
  <c r="BR275" i="5"/>
  <c r="BR86" i="5"/>
  <c r="E86" i="25" s="1"/>
  <c r="AJ158" i="3"/>
  <c r="AX125" i="3"/>
  <c r="AN137" i="15"/>
  <c r="Q137" i="21" s="1"/>
  <c r="BC31" i="5"/>
  <c r="BD31" i="5" s="1"/>
  <c r="BC169" i="5"/>
  <c r="BD169" i="5" s="1"/>
  <c r="BB169" i="3" s="1"/>
  <c r="BC273" i="5"/>
  <c r="BD273" i="5" s="1"/>
  <c r="BG273" i="5" s="1"/>
  <c r="AH187" i="3"/>
  <c r="Q134" i="19"/>
  <c r="AJ167" i="3"/>
  <c r="Q60" i="19"/>
  <c r="AN210" i="16"/>
  <c r="Q210" i="20" s="1"/>
  <c r="BR158" i="5"/>
  <c r="E158" i="25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R86" i="4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BR287" i="5"/>
  <c r="Q15" i="19"/>
  <c r="AN15" i="16"/>
  <c r="AV248" i="5"/>
  <c r="AI248" i="3" s="1"/>
  <c r="Q271" i="19"/>
  <c r="AN43" i="15"/>
  <c r="Q43" i="21" s="1"/>
  <c r="S164" i="4"/>
  <c r="AV116" i="5"/>
  <c r="AI116" i="3" s="1"/>
  <c r="AJ116" i="3"/>
  <c r="AN23" i="16"/>
  <c r="Q23" i="20" s="1"/>
  <c r="AV18" i="5"/>
  <c r="R18" i="4" s="1"/>
  <c r="AV164" i="5"/>
  <c r="R164" i="4" s="1"/>
  <c r="AI229" i="3"/>
  <c r="BE287" i="5"/>
  <c r="Y287" i="4" s="1"/>
  <c r="H72" i="11"/>
  <c r="H164" i="11"/>
  <c r="H173" i="11"/>
  <c r="H158" i="11"/>
  <c r="H142" i="11"/>
  <c r="BR291" i="5"/>
  <c r="AV291" i="5"/>
  <c r="R291" i="4" s="1"/>
  <c r="AX162" i="3"/>
  <c r="Q281" i="19"/>
  <c r="AN81" i="16"/>
  <c r="AN81" i="15" s="1"/>
  <c r="Q81" i="21" s="1"/>
  <c r="AH88" i="3"/>
  <c r="AJ18" i="3"/>
  <c r="BR60" i="5"/>
  <c r="E60" i="25" s="1"/>
  <c r="S235" i="4"/>
  <c r="R139" i="4"/>
  <c r="AV252" i="5"/>
  <c r="R252" i="4" s="1"/>
  <c r="AN250" i="16"/>
  <c r="Q250" i="20" s="1"/>
  <c r="BR18" i="5"/>
  <c r="E18" i="25" s="1"/>
  <c r="AH18" i="3"/>
  <c r="S275" i="4"/>
  <c r="AN294" i="16"/>
  <c r="Q294" i="20" s="1"/>
  <c r="BD270" i="5"/>
  <c r="BG270" i="5" s="1"/>
  <c r="AV59" i="5"/>
  <c r="R59" i="4" s="1"/>
  <c r="BR251" i="5"/>
  <c r="AJ60" i="3"/>
  <c r="AV251" i="5"/>
  <c r="R251" i="4" s="1"/>
  <c r="R48" i="4"/>
  <c r="AN300" i="16"/>
  <c r="Q300" i="20" s="1"/>
  <c r="S59" i="4"/>
  <c r="S167" i="4"/>
  <c r="BR167" i="5"/>
  <c r="E167" i="25" s="1"/>
  <c r="S27" i="4"/>
  <c r="S279" i="4"/>
  <c r="AV173" i="5"/>
  <c r="AI173" i="3" s="1"/>
  <c r="AN173" i="16"/>
  <c r="Q173" i="20" s="1"/>
  <c r="AX103" i="3"/>
  <c r="H103" i="11"/>
  <c r="L103" i="3"/>
  <c r="AA103" i="5"/>
  <c r="F103" i="4" s="1"/>
  <c r="S60" i="4"/>
  <c r="AV60" i="5"/>
  <c r="AX199" i="3"/>
  <c r="AV187" i="5"/>
  <c r="AI187" i="3" s="1"/>
  <c r="AN179" i="16"/>
  <c r="Q179" i="20" s="1"/>
  <c r="S187" i="4"/>
  <c r="S162" i="4"/>
  <c r="BR187" i="5"/>
  <c r="E187" i="25" s="1"/>
  <c r="Q66" i="19"/>
  <c r="AV57" i="5"/>
  <c r="R57" i="4" s="1"/>
  <c r="AN282" i="16"/>
  <c r="Q282" i="20" s="1"/>
  <c r="AH167" i="3"/>
  <c r="AN262" i="15"/>
  <c r="Q262" i="21" s="1"/>
  <c r="AN33" i="16"/>
  <c r="Q33" i="20" s="1"/>
  <c r="BR279" i="5"/>
  <c r="AV125" i="5"/>
  <c r="AI125" i="3" s="1"/>
  <c r="Z103" i="3"/>
  <c r="L103" i="4"/>
  <c r="T103" i="4"/>
  <c r="Q103" i="3"/>
  <c r="BT103" i="5"/>
  <c r="AN123" i="16"/>
  <c r="AH211" i="3"/>
  <c r="AN34" i="16"/>
  <c r="Q34" i="20" s="1"/>
  <c r="AN84" i="15"/>
  <c r="Q84" i="21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BC109" i="5"/>
  <c r="BD109" i="5" s="1"/>
  <c r="BE109" i="5" s="1"/>
  <c r="AV204" i="5"/>
  <c r="AI204" i="3" s="1"/>
  <c r="AV272" i="5"/>
  <c r="R272" i="4" s="1"/>
  <c r="AI101" i="3"/>
  <c r="AX184" i="3"/>
  <c r="H184" i="11"/>
  <c r="BC216" i="5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BR102" i="5"/>
  <c r="E102" i="25" s="1"/>
  <c r="AN215" i="16"/>
  <c r="Q215" i="20" s="1"/>
  <c r="T255" i="4"/>
  <c r="BT255" i="5"/>
  <c r="R180" i="4"/>
  <c r="AJ222" i="3"/>
  <c r="AH59" i="3"/>
  <c r="S57" i="4"/>
  <c r="R141" i="4"/>
  <c r="S125" i="4"/>
  <c r="S115" i="4"/>
  <c r="AJ59" i="3"/>
  <c r="AH173" i="3"/>
  <c r="AH231" i="3"/>
  <c r="AI211" i="3"/>
  <c r="BR252" i="5"/>
  <c r="Q119" i="19"/>
  <c r="BR115" i="5"/>
  <c r="E115" i="25" s="1"/>
  <c r="S88" i="4"/>
  <c r="R192" i="4"/>
  <c r="BR27" i="5"/>
  <c r="E27" i="25" s="1"/>
  <c r="S211" i="4"/>
  <c r="AH202" i="3"/>
  <c r="S37" i="4"/>
  <c r="BR300" i="5"/>
  <c r="AJ57" i="3"/>
  <c r="AH125" i="3"/>
  <c r="S231" i="4"/>
  <c r="BR211" i="5"/>
  <c r="E211" i="25" s="1"/>
  <c r="R231" i="4"/>
  <c r="AJ211" i="3"/>
  <c r="AJ202" i="3"/>
  <c r="AH44" i="3"/>
  <c r="BR265" i="5"/>
  <c r="S44" i="4"/>
  <c r="AJ44" i="3"/>
  <c r="BR204" i="5"/>
  <c r="E204" i="25" s="1"/>
  <c r="BR202" i="5"/>
  <c r="E202" i="25" s="1"/>
  <c r="AJ125" i="3"/>
  <c r="AJ231" i="3"/>
  <c r="BR231" i="5"/>
  <c r="E231" i="25" s="1"/>
  <c r="BR57" i="5"/>
  <c r="E57" i="25" s="1"/>
  <c r="AI44" i="3"/>
  <c r="R50" i="4"/>
  <c r="S78" i="4"/>
  <c r="S116" i="4"/>
  <c r="AH116" i="3"/>
  <c r="Z72" i="3"/>
  <c r="AJ27" i="3"/>
  <c r="BR44" i="5"/>
  <c r="E44" i="25" s="1"/>
  <c r="AH122" i="3"/>
  <c r="N184" i="4"/>
  <c r="AC184" i="3"/>
  <c r="L184" i="3"/>
  <c r="AA184" i="5"/>
  <c r="F184" i="4" s="1"/>
  <c r="L229" i="3"/>
  <c r="AA229" i="5"/>
  <c r="F229" i="4" s="1"/>
  <c r="BR248" i="5"/>
  <c r="E248" i="25" s="1"/>
  <c r="AH248" i="3"/>
  <c r="S122" i="4"/>
  <c r="AJ122" i="3"/>
  <c r="AI122" i="3"/>
  <c r="P184" i="4"/>
  <c r="AF184" i="3"/>
  <c r="AH37" i="3"/>
  <c r="S248" i="4"/>
  <c r="BR173" i="5"/>
  <c r="E173" i="25" s="1"/>
  <c r="BR122" i="5"/>
  <c r="E122" i="25" s="1"/>
  <c r="AI58" i="3"/>
  <c r="R58" i="4"/>
  <c r="BR235" i="5"/>
  <c r="E235" i="25" s="1"/>
  <c r="BI287" i="5"/>
  <c r="BJ287" i="5" s="1"/>
  <c r="BN287" i="5" s="1"/>
  <c r="BC99" i="5"/>
  <c r="BD99" i="5" s="1"/>
  <c r="BG99" i="5" s="1"/>
  <c r="AN126" i="16"/>
  <c r="Q126" i="20" s="1"/>
  <c r="AH206" i="3"/>
  <c r="AN152" i="16"/>
  <c r="Q152" i="20" s="1"/>
  <c r="S263" i="4"/>
  <c r="AN49" i="15"/>
  <c r="Q49" i="21" s="1"/>
  <c r="AN87" i="16"/>
  <c r="Q87" i="20" s="1"/>
  <c r="AN186" i="16"/>
  <c r="Q186" i="20" s="1"/>
  <c r="AN122" i="16"/>
  <c r="Q122" i="20" s="1"/>
  <c r="BT291" i="5"/>
  <c r="S206" i="4"/>
  <c r="BC265" i="5"/>
  <c r="BD265" i="5" s="1"/>
  <c r="BG265" i="5" s="1"/>
  <c r="AN234" i="15"/>
  <c r="Q234" i="21" s="1"/>
  <c r="S33" i="4"/>
  <c r="AI206" i="3"/>
  <c r="AN79" i="16"/>
  <c r="Q79" i="20" s="1"/>
  <c r="Q79" i="19"/>
  <c r="AH235" i="3"/>
  <c r="BR81" i="5"/>
  <c r="E81" i="25" s="1"/>
  <c r="AJ235" i="3"/>
  <c r="BD72" i="5"/>
  <c r="BG72" i="5" s="1"/>
  <c r="BR206" i="5"/>
  <c r="E206" i="25" s="1"/>
  <c r="AN218" i="16"/>
  <c r="Q218" i="20" s="1"/>
  <c r="AN46" i="16"/>
  <c r="Q46" i="20" s="1"/>
  <c r="AN111" i="15"/>
  <c r="Q111" i="21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BC88" i="5"/>
  <c r="BD88" i="5" s="1"/>
  <c r="BG88" i="5" s="1"/>
  <c r="BD199" i="5"/>
  <c r="BB199" i="3" s="1"/>
  <c r="AN172" i="16"/>
  <c r="Q172" i="20" s="1"/>
  <c r="AV212" i="5"/>
  <c r="R212" i="4" s="1"/>
  <c r="BC278" i="5"/>
  <c r="BD278" i="5" s="1"/>
  <c r="BI278" i="5" s="1"/>
  <c r="AV208" i="5"/>
  <c r="R208" i="4" s="1"/>
  <c r="S28" i="4"/>
  <c r="AN117" i="16"/>
  <c r="Q117" i="20" s="1"/>
  <c r="AH191" i="3"/>
  <c r="BC92" i="5"/>
  <c r="BD92" i="5" s="1"/>
  <c r="BG92" i="5" s="1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BR164" i="5"/>
  <c r="E164" i="25" s="1"/>
  <c r="AV47" i="5"/>
  <c r="AI47" i="3" s="1"/>
  <c r="AN7" i="16"/>
  <c r="Q7" i="20" s="1"/>
  <c r="BC105" i="5"/>
  <c r="BD105" i="5" s="1"/>
  <c r="BI105" i="5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BD148" i="5"/>
  <c r="BB148" i="3" s="1"/>
  <c r="BD21" i="5"/>
  <c r="BI21" i="5" s="1"/>
  <c r="BD171" i="5"/>
  <c r="BG171" i="5" s="1"/>
  <c r="BC122" i="5"/>
  <c r="BD122" i="5" s="1"/>
  <c r="BI122" i="5" s="1"/>
  <c r="AH28" i="3"/>
  <c r="AV191" i="5"/>
  <c r="R191" i="4" s="1"/>
  <c r="AN125" i="16"/>
  <c r="Q125" i="20" s="1"/>
  <c r="AN238" i="15"/>
  <c r="Q238" i="21" s="1"/>
  <c r="AH81" i="3"/>
  <c r="BR28" i="5"/>
  <c r="E28" i="25" s="1"/>
  <c r="BR208" i="5"/>
  <c r="E208" i="25" s="1"/>
  <c r="AV146" i="5"/>
  <c r="R146" i="4" s="1"/>
  <c r="AN236" i="15"/>
  <c r="Q236" i="21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BC90" i="5"/>
  <c r="BD90" i="5" s="1"/>
  <c r="BE90" i="5" s="1"/>
  <c r="BA90" i="3" s="1"/>
  <c r="AN171" i="16"/>
  <c r="Q171" i="20" s="1"/>
  <c r="AN192" i="16"/>
  <c r="Q192" i="20" s="1"/>
  <c r="AN108" i="16"/>
  <c r="Q108" i="20" s="1"/>
  <c r="AH142" i="3"/>
  <c r="BC294" i="5"/>
  <c r="BD294" i="5" s="1"/>
  <c r="BE294" i="5" s="1"/>
  <c r="Y294" i="4" s="1"/>
  <c r="AN124" i="16"/>
  <c r="AN63" i="16"/>
  <c r="BC20" i="5"/>
  <c r="BD20" i="5" s="1"/>
  <c r="BI20" i="5" s="1"/>
  <c r="BM20" i="5" s="1"/>
  <c r="I20" i="11" s="1"/>
  <c r="BR255" i="5"/>
  <c r="AV255" i="5"/>
  <c r="R255" i="4" s="1"/>
  <c r="BB229" i="5"/>
  <c r="BC229" i="5" s="1"/>
  <c r="N229" i="4"/>
  <c r="AC229" i="3"/>
  <c r="H105" i="11"/>
  <c r="AX105" i="3"/>
  <c r="T137" i="4"/>
  <c r="Q137" i="3"/>
  <c r="T137" i="3"/>
  <c r="V137" i="4"/>
  <c r="T229" i="4"/>
  <c r="Q229" i="3"/>
  <c r="BR237" i="5"/>
  <c r="E237" i="25" s="1"/>
  <c r="AI227" i="3"/>
  <c r="S191" i="4"/>
  <c r="BR191" i="5"/>
  <c r="E191" i="25" s="1"/>
  <c r="AJ146" i="3"/>
  <c r="AJ227" i="3"/>
  <c r="S146" i="4"/>
  <c r="S212" i="4"/>
  <c r="S104" i="4"/>
  <c r="AT4" i="5"/>
  <c r="AU4" i="5" s="1"/>
  <c r="AJ4" i="3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BR82" i="5"/>
  <c r="E82" i="25" s="1"/>
  <c r="S240" i="4"/>
  <c r="AJ73" i="3"/>
  <c r="S61" i="4"/>
  <c r="S82" i="4"/>
  <c r="AI219" i="3"/>
  <c r="R219" i="4"/>
  <c r="R176" i="4"/>
  <c r="AI178" i="3"/>
  <c r="BR162" i="5"/>
  <c r="E162" i="25" s="1"/>
  <c r="BR51" i="5"/>
  <c r="E51" i="25" s="1"/>
  <c r="AH16" i="3"/>
  <c r="BR240" i="5"/>
  <c r="E240" i="25" s="1"/>
  <c r="AH240" i="3"/>
  <c r="AJ61" i="3"/>
  <c r="AJ214" i="3"/>
  <c r="R162" i="4"/>
  <c r="AH69" i="3"/>
  <c r="BR214" i="5"/>
  <c r="E214" i="25" s="1"/>
  <c r="AI75" i="3"/>
  <c r="R75" i="4"/>
  <c r="AH241" i="3"/>
  <c r="AI241" i="3"/>
  <c r="S183" i="4"/>
  <c r="S73" i="4"/>
  <c r="AI68" i="3"/>
  <c r="AI207" i="3"/>
  <c r="BR241" i="5"/>
  <c r="E241" i="25" s="1"/>
  <c r="S241" i="4"/>
  <c r="AJ208" i="3"/>
  <c r="BR92" i="5"/>
  <c r="E92" i="25" s="1"/>
  <c r="AH204" i="3"/>
  <c r="S53" i="4"/>
  <c r="AJ81" i="3"/>
  <c r="S132" i="4"/>
  <c r="AJ92" i="3"/>
  <c r="BR142" i="5"/>
  <c r="E142" i="25" s="1"/>
  <c r="S173" i="4"/>
  <c r="S128" i="4"/>
  <c r="AH237" i="3"/>
  <c r="AH195" i="3"/>
  <c r="S208" i="4"/>
  <c r="S8" i="4"/>
  <c r="BR288" i="5"/>
  <c r="BR73" i="5"/>
  <c r="E73" i="25" s="1"/>
  <c r="S92" i="4"/>
  <c r="AI128" i="3"/>
  <c r="R237" i="4"/>
  <c r="AJ128" i="3"/>
  <c r="S237" i="4"/>
  <c r="AJ241" i="3"/>
  <c r="AJ195" i="3"/>
  <c r="S195" i="4"/>
  <c r="AI195" i="3"/>
  <c r="S163" i="4"/>
  <c r="BR195" i="5"/>
  <c r="E195" i="25" s="1"/>
  <c r="AJ53" i="3"/>
  <c r="S142" i="4"/>
  <c r="BR37" i="5"/>
  <c r="E37" i="25" s="1"/>
  <c r="BR53" i="5"/>
  <c r="E53" i="25" s="1"/>
  <c r="R185" i="4"/>
  <c r="AI185" i="3"/>
  <c r="L20" i="3"/>
  <c r="AA20" i="5"/>
  <c r="F20" i="4" s="1"/>
  <c r="AF20" i="3"/>
  <c r="P20" i="4"/>
  <c r="J105" i="4"/>
  <c r="W105" i="3"/>
  <c r="R54" i="4"/>
  <c r="AI54" i="3"/>
  <c r="AH128" i="3"/>
  <c r="BR227" i="5"/>
  <c r="E227" i="25" s="1"/>
  <c r="S227" i="4"/>
  <c r="BR33" i="5"/>
  <c r="E33" i="25" s="1"/>
  <c r="S170" i="4"/>
  <c r="BR170" i="5"/>
  <c r="E170" i="25" s="1"/>
  <c r="AJ212" i="3"/>
  <c r="BR280" i="5"/>
  <c r="AH8" i="3"/>
  <c r="S296" i="4"/>
  <c r="AH47" i="3"/>
  <c r="AJ104" i="3"/>
  <c r="AI8" i="3"/>
  <c r="BR278" i="5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BR104" i="5"/>
  <c r="E104" i="25" s="1"/>
  <c r="BR212" i="5"/>
  <c r="E212" i="25" s="1"/>
  <c r="AJ47" i="3"/>
  <c r="BT105" i="5"/>
  <c r="H105" i="4"/>
  <c r="N105" i="3"/>
  <c r="Z20" i="3"/>
  <c r="L20" i="4"/>
  <c r="R10" i="4"/>
  <c r="AI10" i="3"/>
  <c r="R134" i="4"/>
  <c r="BR128" i="5"/>
  <c r="E128" i="25" s="1"/>
  <c r="AH227" i="3"/>
  <c r="BR47" i="5"/>
  <c r="E47" i="25" s="1"/>
  <c r="AJ8" i="3"/>
  <c r="BR8" i="5"/>
  <c r="E8" i="25" s="1"/>
  <c r="AI43" i="3"/>
  <c r="R43" i="4"/>
  <c r="J20" i="4"/>
  <c r="W20" i="3"/>
  <c r="AA105" i="5"/>
  <c r="F105" i="4" s="1"/>
  <c r="L105" i="3"/>
  <c r="Q20" i="3"/>
  <c r="T20" i="4"/>
  <c r="N105" i="4"/>
  <c r="AC105" i="3"/>
  <c r="H194" i="11"/>
  <c r="BB89" i="3"/>
  <c r="H51" i="11"/>
  <c r="H165" i="11"/>
  <c r="AX149" i="3"/>
  <c r="Y176" i="4"/>
  <c r="H4" i="11"/>
  <c r="H234" i="11"/>
  <c r="AX66" i="3"/>
  <c r="BI89" i="5"/>
  <c r="BM89" i="5" s="1"/>
  <c r="I89" i="11" s="1"/>
  <c r="AX52" i="3"/>
  <c r="H161" i="11"/>
  <c r="AX102" i="3"/>
  <c r="AX147" i="3"/>
  <c r="BI79" i="5"/>
  <c r="BM79" i="5" s="1"/>
  <c r="I79" i="11" s="1"/>
  <c r="BE89" i="5"/>
  <c r="BA89" i="3" s="1"/>
  <c r="AX212" i="3"/>
  <c r="AX129" i="3"/>
  <c r="AX16" i="3"/>
  <c r="H152" i="11"/>
  <c r="BB181" i="3"/>
  <c r="H198" i="11"/>
  <c r="BB60" i="3"/>
  <c r="BI282" i="5"/>
  <c r="BM282" i="5" s="1"/>
  <c r="BB205" i="3"/>
  <c r="BI188" i="5"/>
  <c r="G188" i="11" s="1"/>
  <c r="BE205" i="5"/>
  <c r="BA205" i="3" s="1"/>
  <c r="BE79" i="5"/>
  <c r="BA79" i="3" s="1"/>
  <c r="BI60" i="5"/>
  <c r="BJ60" i="5" s="1"/>
  <c r="BN60" i="5" s="1"/>
  <c r="J60" i="11" s="1"/>
  <c r="H159" i="11"/>
  <c r="BG205" i="5"/>
  <c r="BG79" i="5"/>
  <c r="BE60" i="5"/>
  <c r="BA60" i="3" s="1"/>
  <c r="BE181" i="5"/>
  <c r="Y181" i="4" s="1"/>
  <c r="AX146" i="3"/>
  <c r="H8" i="11"/>
  <c r="BG181" i="5"/>
  <c r="BE242" i="5"/>
  <c r="Y242" i="4" s="1"/>
  <c r="BB176" i="3"/>
  <c r="BG176" i="5"/>
  <c r="H78" i="11"/>
  <c r="BI176" i="5"/>
  <c r="G176" i="11" s="1"/>
  <c r="BI242" i="5"/>
  <c r="BM242" i="5" s="1"/>
  <c r="I242" i="11" s="1"/>
  <c r="H69" i="11"/>
  <c r="H218" i="11"/>
  <c r="BB242" i="3"/>
  <c r="AX175" i="3"/>
  <c r="AX216" i="3"/>
  <c r="H216" i="11"/>
  <c r="BE188" i="5"/>
  <c r="Y188" i="4" s="1"/>
  <c r="BE257" i="5"/>
  <c r="Y257" i="4" s="1"/>
  <c r="BG188" i="5"/>
  <c r="BE282" i="5"/>
  <c r="Y282" i="4" s="1"/>
  <c r="H238" i="11"/>
  <c r="AX238" i="3"/>
  <c r="BE180" i="5"/>
  <c r="Y180" i="4" s="1"/>
  <c r="BI221" i="5"/>
  <c r="BJ221" i="5" s="1"/>
  <c r="BN221" i="5" s="1"/>
  <c r="J221" i="11" s="1"/>
  <c r="BB221" i="3"/>
  <c r="BG221" i="5"/>
  <c r="BE221" i="5"/>
  <c r="Y221" i="4" s="1"/>
  <c r="BI243" i="5"/>
  <c r="BB243" i="3"/>
  <c r="BE243" i="5"/>
  <c r="Y243" i="4" s="1"/>
  <c r="BG243" i="5"/>
  <c r="P63" i="4"/>
  <c r="AF63" i="3"/>
  <c r="H294" i="4"/>
  <c r="BT294" i="5"/>
  <c r="AV290" i="5"/>
  <c r="R290" i="4" s="1"/>
  <c r="S290" i="4"/>
  <c r="S203" i="4"/>
  <c r="AH203" i="3"/>
  <c r="AJ203" i="3"/>
  <c r="BR203" i="5"/>
  <c r="E203" i="25" s="1"/>
  <c r="AX63" i="3"/>
  <c r="H63" i="11"/>
  <c r="Q37" i="19"/>
  <c r="V63" i="4"/>
  <c r="T63" i="3"/>
  <c r="BT63" i="5"/>
  <c r="H63" i="4"/>
  <c r="N63" i="3"/>
  <c r="BR299" i="5"/>
  <c r="AJ237" i="3"/>
  <c r="BD170" i="5"/>
  <c r="BG170" i="5" s="1"/>
  <c r="BI135" i="5"/>
  <c r="G135" i="11" s="1"/>
  <c r="BG257" i="5"/>
  <c r="BR143" i="5"/>
  <c r="E143" i="25" s="1"/>
  <c r="AJ143" i="3"/>
  <c r="AH163" i="3"/>
  <c r="AN190" i="16"/>
  <c r="Q190" i="20" s="1"/>
  <c r="AH183" i="3"/>
  <c r="S16" i="4"/>
  <c r="AN185" i="16"/>
  <c r="AX240" i="3"/>
  <c r="AN241" i="16"/>
  <c r="Q241" i="20" s="1"/>
  <c r="BR163" i="5"/>
  <c r="E163" i="25" s="1"/>
  <c r="AN231" i="16"/>
  <c r="Q231" i="20" s="1"/>
  <c r="AN206" i="16"/>
  <c r="Q206" i="20" s="1"/>
  <c r="AX82" i="3"/>
  <c r="AN267" i="16"/>
  <c r="BC69" i="5"/>
  <c r="BD69" i="5" s="1"/>
  <c r="BC71" i="5"/>
  <c r="BD71" i="5" s="1"/>
  <c r="BG71" i="5" s="1"/>
  <c r="AN13" i="16"/>
  <c r="Q13" i="20" s="1"/>
  <c r="AN204" i="16"/>
  <c r="Q204" i="20" s="1"/>
  <c r="AN131" i="16"/>
  <c r="AH78" i="3"/>
  <c r="Q285" i="19"/>
  <c r="AN285" i="16"/>
  <c r="Q200" i="20"/>
  <c r="AN200" i="15"/>
  <c r="Q200" i="21" s="1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BC274" i="5"/>
  <c r="BD274" i="5" s="1"/>
  <c r="BI274" i="5" s="1"/>
  <c r="BJ274" i="5" s="1"/>
  <c r="BN274" i="5" s="1"/>
  <c r="AJ163" i="3"/>
  <c r="AV183" i="5"/>
  <c r="AI183" i="3" s="1"/>
  <c r="AJ16" i="3"/>
  <c r="AN100" i="16"/>
  <c r="Q100" i="20" s="1"/>
  <c r="AN290" i="16"/>
  <c r="Q290" i="20" s="1"/>
  <c r="BR16" i="5"/>
  <c r="E16" i="25" s="1"/>
  <c r="AN183" i="16"/>
  <c r="Q183" i="20" s="1"/>
  <c r="AV203" i="5"/>
  <c r="AN289" i="16"/>
  <c r="BR78" i="5"/>
  <c r="E78" i="25" s="1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BD201" i="5"/>
  <c r="BB201" i="3" s="1"/>
  <c r="BD101" i="5"/>
  <c r="BI101" i="5" s="1"/>
  <c r="G101" i="11" s="1"/>
  <c r="BD80" i="5"/>
  <c r="BE80" i="5" s="1"/>
  <c r="BD97" i="5"/>
  <c r="BE97" i="5" s="1"/>
  <c r="AV299" i="5"/>
  <c r="R299" i="4" s="1"/>
  <c r="AN88" i="16"/>
  <c r="Q88" i="20" s="1"/>
  <c r="AN150" i="16"/>
  <c r="Q150" i="20" s="1"/>
  <c r="AN169" i="16"/>
  <c r="AJ183" i="3"/>
  <c r="AN197" i="16"/>
  <c r="Q197" i="20" s="1"/>
  <c r="BC280" i="5"/>
  <c r="BD280" i="5" s="1"/>
  <c r="BE280" i="5" s="1"/>
  <c r="Y280" i="4" s="1"/>
  <c r="AN115" i="16"/>
  <c r="Q115" i="20" s="1"/>
  <c r="BT253" i="5"/>
  <c r="BC224" i="5"/>
  <c r="BD224" i="5" s="1"/>
  <c r="BE224" i="5" s="1"/>
  <c r="BC110" i="5"/>
  <c r="BD110" i="5" s="1"/>
  <c r="BG110" i="5" s="1"/>
  <c r="AN203" i="16"/>
  <c r="Q203" i="20" s="1"/>
  <c r="BR222" i="5"/>
  <c r="E222" i="25" s="1"/>
  <c r="AN135" i="16"/>
  <c r="Q135" i="20" s="1"/>
  <c r="AN128" i="16"/>
  <c r="AN258" i="16"/>
  <c r="Q258" i="20" s="1"/>
  <c r="BC74" i="5"/>
  <c r="BD74" i="5" s="1"/>
  <c r="BE74" i="5" s="1"/>
  <c r="AN251" i="16"/>
  <c r="Q251" i="20" s="1"/>
  <c r="AN139" i="15"/>
  <c r="Q139" i="21" s="1"/>
  <c r="AH222" i="3"/>
  <c r="AN89" i="16"/>
  <c r="L63" i="4"/>
  <c r="Z63" i="3"/>
  <c r="AN178" i="16"/>
  <c r="Q178" i="19"/>
  <c r="AI63" i="3"/>
  <c r="R63" i="4"/>
  <c r="Q58" i="19"/>
  <c r="AN58" i="16"/>
  <c r="Q58" i="20" s="1"/>
  <c r="AV33" i="5"/>
  <c r="AH33" i="3"/>
  <c r="AN166" i="16"/>
  <c r="AN37" i="16"/>
  <c r="Q37" i="20" s="1"/>
  <c r="H270" i="4"/>
  <c r="BT270" i="5"/>
  <c r="L63" i="3"/>
  <c r="AA63" i="5"/>
  <c r="F63" i="4" s="1"/>
  <c r="AN275" i="16"/>
  <c r="AN116" i="16"/>
  <c r="BC63" i="5"/>
  <c r="BD63" i="5" s="1"/>
  <c r="BG63" i="5" s="1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L8" i="3"/>
  <c r="AA8" i="5"/>
  <c r="F8" i="4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BC49" i="5" s="1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L131" i="3"/>
  <c r="AA131" i="5"/>
  <c r="F131" i="4" s="1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AA32" i="5"/>
  <c r="F32" i="4" s="1"/>
  <c r="L32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AA210" i="5"/>
  <c r="F210" i="4" s="1"/>
  <c r="L210" i="3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BC12" i="5" s="1"/>
  <c r="L27" i="3"/>
  <c r="AA27" i="5"/>
  <c r="F27" i="4" s="1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AA115" i="5"/>
  <c r="F115" i="4" s="1"/>
  <c r="L115" i="3"/>
  <c r="L110" i="4"/>
  <c r="Z110" i="3"/>
  <c r="T82" i="3"/>
  <c r="V82" i="4"/>
  <c r="H248" i="11"/>
  <c r="AX248" i="3"/>
  <c r="L16" i="4"/>
  <c r="Z16" i="3"/>
  <c r="Z209" i="3"/>
  <c r="L209" i="4"/>
  <c r="L37" i="3"/>
  <c r="AA37" i="5"/>
  <c r="F37" i="4" s="1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BC179" i="5" s="1"/>
  <c r="V216" i="4"/>
  <c r="T216" i="3"/>
  <c r="AF216" i="3"/>
  <c r="P216" i="4"/>
  <c r="V8" i="4"/>
  <c r="T8" i="3"/>
  <c r="Z8" i="3"/>
  <c r="L8" i="4"/>
  <c r="AA99" i="5"/>
  <c r="F99" i="4" s="1"/>
  <c r="L99" i="3"/>
  <c r="BB114" i="5"/>
  <c r="BC114" i="5" s="1"/>
  <c r="H244" i="11"/>
  <c r="AX244" i="3"/>
  <c r="AN259" i="16"/>
  <c r="Q259" i="20" s="1"/>
  <c r="Q259" i="19"/>
  <c r="BB290" i="5"/>
  <c r="BC290" i="5" s="1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L247" i="3"/>
  <c r="AA247" i="5"/>
  <c r="F247" i="4" s="1"/>
  <c r="P247" i="4"/>
  <c r="AF247" i="3"/>
  <c r="N145" i="3"/>
  <c r="BT145" i="5"/>
  <c r="H145" i="4"/>
  <c r="AA163" i="5"/>
  <c r="F163" i="4" s="1"/>
  <c r="L163" i="3"/>
  <c r="BB220" i="5"/>
  <c r="BC220" i="5" s="1"/>
  <c r="L220" i="4"/>
  <c r="Z220" i="3"/>
  <c r="AF220" i="3"/>
  <c r="P220" i="4"/>
  <c r="P44" i="4"/>
  <c r="AF44" i="3"/>
  <c r="AI144" i="3"/>
  <c r="R144" i="4"/>
  <c r="N130" i="4"/>
  <c r="AC130" i="3"/>
  <c r="Q130" i="3"/>
  <c r="T130" i="4"/>
  <c r="W143" i="3"/>
  <c r="J143" i="4"/>
  <c r="Q225" i="3"/>
  <c r="T225" i="4"/>
  <c r="N104" i="3"/>
  <c r="BT104" i="5"/>
  <c r="H104" i="4"/>
  <c r="AA200" i="5"/>
  <c r="F200" i="4" s="1"/>
  <c r="L200" i="3"/>
  <c r="AA214" i="5"/>
  <c r="F214" i="4" s="1"/>
  <c r="L214" i="3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C27" i="5" s="1"/>
  <c r="BB232" i="5"/>
  <c r="BC232" i="5" s="1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BC218" i="5" s="1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L61" i="3"/>
  <c r="AA61" i="5"/>
  <c r="F61" i="4" s="1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L81" i="3"/>
  <c r="AA81" i="5"/>
  <c r="F81" i="4" s="1"/>
  <c r="AA236" i="5"/>
  <c r="F236" i="4" s="1"/>
  <c r="L236" i="3"/>
  <c r="H187" i="11"/>
  <c r="AX187" i="3"/>
  <c r="AN99" i="16"/>
  <c r="Q99" i="20" s="1"/>
  <c r="Q99" i="19"/>
  <c r="W57" i="3"/>
  <c r="J57" i="4"/>
  <c r="AC57" i="3"/>
  <c r="N57" i="4"/>
  <c r="AI234" i="3"/>
  <c r="R234" i="4"/>
  <c r="BB96" i="5"/>
  <c r="BC96" i="5" s="1"/>
  <c r="H96" i="4"/>
  <c r="N96" i="3"/>
  <c r="BT96" i="5"/>
  <c r="Z146" i="3"/>
  <c r="L146" i="4"/>
  <c r="L174" i="4"/>
  <c r="Z174" i="3"/>
  <c r="Z114" i="3"/>
  <c r="L114" i="4"/>
  <c r="L114" i="3"/>
  <c r="AA114" i="5"/>
  <c r="F114" i="4" s="1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BC129" i="5"/>
  <c r="BD129" i="5" s="1"/>
  <c r="T12" i="3"/>
  <c r="V12" i="4"/>
  <c r="BC55" i="5"/>
  <c r="BD55" i="5" s="1"/>
  <c r="BG55" i="5" s="1"/>
  <c r="AX132" i="3"/>
  <c r="H132" i="11"/>
  <c r="T196" i="3"/>
  <c r="V196" i="4"/>
  <c r="W27" i="3"/>
  <c r="J27" i="4"/>
  <c r="N222" i="4"/>
  <c r="AC222" i="3"/>
  <c r="BB260" i="5"/>
  <c r="BC260" i="5" s="1"/>
  <c r="L168" i="3"/>
  <c r="AA168" i="5"/>
  <c r="F168" i="4" s="1"/>
  <c r="H230" i="4"/>
  <c r="N230" i="3"/>
  <c r="BT230" i="5"/>
  <c r="BB18" i="5"/>
  <c r="BC18" i="5" s="1"/>
  <c r="N66" i="4"/>
  <c r="AC66" i="3"/>
  <c r="BT169" i="5"/>
  <c r="AN5" i="16"/>
  <c r="R140" i="4"/>
  <c r="AI140" i="3"/>
  <c r="BT194" i="5"/>
  <c r="AI90" i="3"/>
  <c r="R125" i="4"/>
  <c r="AI126" i="3"/>
  <c r="R126" i="4"/>
  <c r="AI233" i="3"/>
  <c r="R233" i="4"/>
  <c r="AJ207" i="3"/>
  <c r="BD58" i="5"/>
  <c r="BE58" i="5" s="1"/>
  <c r="BB180" i="3"/>
  <c r="BE135" i="5"/>
  <c r="BA135" i="3" s="1"/>
  <c r="BD172" i="5"/>
  <c r="BE172" i="5" s="1"/>
  <c r="BD62" i="5"/>
  <c r="BB62" i="3" s="1"/>
  <c r="BD298" i="5"/>
  <c r="BE298" i="5" s="1"/>
  <c r="Y298" i="4" s="1"/>
  <c r="BD216" i="5"/>
  <c r="BB216" i="3" s="1"/>
  <c r="BB51" i="5"/>
  <c r="BC51" i="5" s="1"/>
  <c r="AN21" i="16"/>
  <c r="V178" i="4"/>
  <c r="T178" i="3"/>
  <c r="AF178" i="3"/>
  <c r="P178" i="4"/>
  <c r="BB206" i="5"/>
  <c r="BC206" i="5" s="1"/>
  <c r="H81" i="4"/>
  <c r="BT81" i="5"/>
  <c r="N81" i="3"/>
  <c r="AX236" i="3"/>
  <c r="H236" i="11"/>
  <c r="J187" i="4"/>
  <c r="W187" i="3"/>
  <c r="N187" i="4"/>
  <c r="AC187" i="3"/>
  <c r="Q207" i="19"/>
  <c r="AN207" i="16"/>
  <c r="Q277" i="20"/>
  <c r="AN277" i="15"/>
  <c r="Q277" i="21" s="1"/>
  <c r="T210" i="4"/>
  <c r="Q210" i="3"/>
  <c r="S292" i="4"/>
  <c r="AV292" i="5"/>
  <c r="R292" i="4" s="1"/>
  <c r="BB259" i="5"/>
  <c r="BC259" i="5" s="1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L220" i="3"/>
  <c r="AA220" i="5"/>
  <c r="F220" i="4" s="1"/>
  <c r="W204" i="3"/>
  <c r="J204" i="4"/>
  <c r="H44" i="11"/>
  <c r="AX44" i="3"/>
  <c r="W71" i="3"/>
  <c r="J71" i="4"/>
  <c r="AN157" i="16"/>
  <c r="Q157" i="19"/>
  <c r="T106" i="4"/>
  <c r="Q106" i="3"/>
  <c r="AX200" i="3"/>
  <c r="H200" i="11"/>
  <c r="R150" i="4"/>
  <c r="AI150" i="3"/>
  <c r="AA191" i="5"/>
  <c r="F191" i="4" s="1"/>
  <c r="L191" i="3"/>
  <c r="AX167" i="3"/>
  <c r="H167" i="11"/>
  <c r="H190" i="4"/>
  <c r="BT190" i="5"/>
  <c r="N190" i="3"/>
  <c r="BB14" i="5"/>
  <c r="BC14" i="5" s="1"/>
  <c r="Z226" i="3"/>
  <c r="L226" i="4"/>
  <c r="H226" i="11"/>
  <c r="AX226" i="3"/>
  <c r="BB250" i="5"/>
  <c r="BC250" i="5" s="1"/>
  <c r="V240" i="4"/>
  <c r="T240" i="3"/>
  <c r="Q240" i="3"/>
  <c r="T240" i="4"/>
  <c r="L151" i="3"/>
  <c r="AA151" i="5"/>
  <c r="F151" i="4" s="1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BC292" i="5"/>
  <c r="BD292" i="5" s="1"/>
  <c r="H292" i="4"/>
  <c r="BT292" i="5"/>
  <c r="Q53" i="19"/>
  <c r="L133" i="3"/>
  <c r="AA133" i="5"/>
  <c r="F133" i="4" s="1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C196" i="5" s="1"/>
  <c r="BB153" i="5"/>
  <c r="BC153" i="5" s="1"/>
  <c r="W82" i="3"/>
  <c r="J82" i="4"/>
  <c r="T232" i="3"/>
  <c r="V232" i="4"/>
  <c r="AF222" i="3"/>
  <c r="P222" i="4"/>
  <c r="Z33" i="3"/>
  <c r="L33" i="4"/>
  <c r="L228" i="3"/>
  <c r="AA228" i="5"/>
  <c r="F228" i="4" s="1"/>
  <c r="W228" i="3"/>
  <c r="J228" i="4"/>
  <c r="BT108" i="5"/>
  <c r="N108" i="3"/>
  <c r="H108" i="4"/>
  <c r="L87" i="3"/>
  <c r="AA87" i="5"/>
  <c r="F87" i="4" s="1"/>
  <c r="AA245" i="5"/>
  <c r="F245" i="4" s="1"/>
  <c r="L245" i="3"/>
  <c r="H19" i="4"/>
  <c r="N19" i="3"/>
  <c r="BT19" i="5"/>
  <c r="R163" i="4"/>
  <c r="AI163" i="3"/>
  <c r="L22" i="3"/>
  <c r="AA22" i="5"/>
  <c r="F22" i="4" s="1"/>
  <c r="AC234" i="3"/>
  <c r="N234" i="4"/>
  <c r="T234" i="4"/>
  <c r="Q234" i="3"/>
  <c r="N248" i="4"/>
  <c r="AC248" i="3"/>
  <c r="L218" i="3"/>
  <c r="AA218" i="5"/>
  <c r="F218" i="4" s="1"/>
  <c r="J144" i="4"/>
  <c r="W144" i="3"/>
  <c r="BC144" i="5"/>
  <c r="BD144" i="5" s="1"/>
  <c r="BI144" i="5" s="1"/>
  <c r="G144" i="11" s="1"/>
  <c r="V86" i="4"/>
  <c r="T86" i="3"/>
  <c r="P100" i="4"/>
  <c r="AF100" i="3"/>
  <c r="BB84" i="5"/>
  <c r="BC84" i="5" s="1"/>
  <c r="N84" i="3"/>
  <c r="H84" i="4"/>
  <c r="BT84" i="5"/>
  <c r="AX246" i="3"/>
  <c r="H246" i="11"/>
  <c r="BR246" i="5"/>
  <c r="E246" i="25" s="1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L34" i="3"/>
  <c r="AA34" i="5"/>
  <c r="F34" i="4" s="1"/>
  <c r="Q153" i="19"/>
  <c r="AN153" i="15"/>
  <c r="Q153" i="21" s="1"/>
  <c r="BC47" i="5"/>
  <c r="BD47" i="5" s="1"/>
  <c r="BG47" i="5" s="1"/>
  <c r="AN10" i="16"/>
  <c r="Q10" i="20" s="1"/>
  <c r="AN113" i="16"/>
  <c r="Q113" i="20" s="1"/>
  <c r="AN143" i="16"/>
  <c r="AN247" i="15"/>
  <c r="Q247" i="21" s="1"/>
  <c r="AF204" i="3"/>
  <c r="P204" i="4"/>
  <c r="W44" i="3"/>
  <c r="J44" i="4"/>
  <c r="N48" i="3"/>
  <c r="H48" i="4"/>
  <c r="BT48" i="5"/>
  <c r="AC150" i="3"/>
  <c r="N150" i="4"/>
  <c r="P214" i="4"/>
  <c r="AF214" i="3"/>
  <c r="AI69" i="3"/>
  <c r="R69" i="4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L108" i="3"/>
  <c r="AA108" i="5"/>
  <c r="F108" i="4" s="1"/>
  <c r="AC73" i="3"/>
  <c r="N73" i="4"/>
  <c r="L19" i="3"/>
  <c r="AA19" i="5"/>
  <c r="F19" i="4" s="1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BC187" i="5" s="1"/>
  <c r="Q93" i="20"/>
  <c r="AN93" i="15"/>
  <c r="Q93" i="21" s="1"/>
  <c r="BB8" i="5"/>
  <c r="BC8" i="5" s="1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BC214" i="5"/>
  <c r="BD214" i="5" s="1"/>
  <c r="Z190" i="3"/>
  <c r="L190" i="4"/>
  <c r="AX14" i="3"/>
  <c r="H14" i="11"/>
  <c r="L102" i="3"/>
  <c r="AA102" i="5"/>
  <c r="F102" i="4" s="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BC98" i="5"/>
  <c r="BD98" i="5" s="1"/>
  <c r="L93" i="3"/>
  <c r="AA93" i="5"/>
  <c r="F93" i="4" s="1"/>
  <c r="N131" i="4"/>
  <c r="AC131" i="3"/>
  <c r="V131" i="4"/>
  <c r="T131" i="3"/>
  <c r="AV42" i="5"/>
  <c r="AH42" i="3"/>
  <c r="S42" i="4"/>
  <c r="AJ42" i="3"/>
  <c r="V224" i="4"/>
  <c r="T224" i="3"/>
  <c r="AA74" i="5"/>
  <c r="F74" i="4" s="1"/>
  <c r="L74" i="3"/>
  <c r="J157" i="4"/>
  <c r="W157" i="3"/>
  <c r="N12" i="3"/>
  <c r="BT12" i="5"/>
  <c r="H12" i="4"/>
  <c r="L161" i="3"/>
  <c r="AA161" i="5"/>
  <c r="F161" i="4" s="1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L153" i="3"/>
  <c r="AA153" i="5"/>
  <c r="F153" i="4" s="1"/>
  <c r="BB82" i="5"/>
  <c r="BC82" i="5" s="1"/>
  <c r="BD82" i="5" s="1"/>
  <c r="N82" i="3"/>
  <c r="BT82" i="5"/>
  <c r="H82" i="4"/>
  <c r="AF232" i="3"/>
  <c r="P232" i="4"/>
  <c r="AX33" i="3"/>
  <c r="H33" i="11"/>
  <c r="BB228" i="5"/>
  <c r="BC228" i="5" s="1"/>
  <c r="BC32" i="5"/>
  <c r="BD32" i="5" s="1"/>
  <c r="BB32" i="3" s="1"/>
  <c r="L139" i="3"/>
  <c r="AA139" i="5"/>
  <c r="F139" i="4" s="1"/>
  <c r="BB87" i="5"/>
  <c r="BC87" i="5" s="1"/>
  <c r="AN268" i="15"/>
  <c r="Q268" i="21" s="1"/>
  <c r="Q268" i="19"/>
  <c r="Z19" i="3"/>
  <c r="L19" i="4"/>
  <c r="N22" i="4"/>
  <c r="AC22" i="3"/>
  <c r="BT234" i="5"/>
  <c r="N234" i="3"/>
  <c r="H234" i="4"/>
  <c r="AA248" i="5"/>
  <c r="F248" i="4" s="1"/>
  <c r="L248" i="3"/>
  <c r="W218" i="3"/>
  <c r="J218" i="4"/>
  <c r="J42" i="4"/>
  <c r="W42" i="3"/>
  <c r="L42" i="4"/>
  <c r="Z42" i="3"/>
  <c r="AA100" i="5"/>
  <c r="F100" i="4" s="1"/>
  <c r="L100" i="3"/>
  <c r="Q292" i="19"/>
  <c r="AN292" i="16"/>
  <c r="L246" i="3"/>
  <c r="AA246" i="5"/>
  <c r="F246" i="4" s="1"/>
  <c r="H154" i="11"/>
  <c r="AX154" i="3"/>
  <c r="BB149" i="5"/>
  <c r="BC149" i="5" s="1"/>
  <c r="Q233" i="19"/>
  <c r="AN233" i="16"/>
  <c r="Q233" i="20" s="1"/>
  <c r="H16" i="4"/>
  <c r="BT16" i="5"/>
  <c r="N16" i="3"/>
  <c r="T209" i="3"/>
  <c r="V209" i="4"/>
  <c r="AA18" i="5"/>
  <c r="F18" i="4" s="1"/>
  <c r="L18" i="3"/>
  <c r="V61" i="4"/>
  <c r="T61" i="3"/>
  <c r="Z61" i="3"/>
  <c r="L61" i="4"/>
  <c r="Q118" i="3"/>
  <c r="T118" i="4"/>
  <c r="H277" i="4"/>
  <c r="BT277" i="5"/>
  <c r="AN274" i="16"/>
  <c r="AN144" i="16"/>
  <c r="L109" i="3"/>
  <c r="AA109" i="5"/>
  <c r="F109" i="4" s="1"/>
  <c r="H123" i="4"/>
  <c r="BT123" i="5"/>
  <c r="N123" i="3"/>
  <c r="BB165" i="5"/>
  <c r="BC165" i="5" s="1"/>
  <c r="BT77" i="5"/>
  <c r="N77" i="3"/>
  <c r="H77" i="4"/>
  <c r="BB163" i="5"/>
  <c r="BC163" i="5" s="1"/>
  <c r="AX220" i="3"/>
  <c r="H220" i="11"/>
  <c r="H256" i="4"/>
  <c r="BT256" i="5"/>
  <c r="Q44" i="3"/>
  <c r="T44" i="4"/>
  <c r="BB67" i="5"/>
  <c r="BC67" i="5" s="1"/>
  <c r="L200" i="4"/>
  <c r="Z200" i="3"/>
  <c r="BB102" i="5"/>
  <c r="BC102" i="5" s="1"/>
  <c r="J151" i="4"/>
  <c r="W151" i="3"/>
  <c r="AX239" i="3"/>
  <c r="H239" i="11"/>
  <c r="AI73" i="3"/>
  <c r="H202" i="4"/>
  <c r="N202" i="3"/>
  <c r="BT202" i="5"/>
  <c r="AN147" i="15"/>
  <c r="Q147" i="21" s="1"/>
  <c r="AA33" i="5"/>
  <c r="F33" i="4" s="1"/>
  <c r="L33" i="3"/>
  <c r="P73" i="4"/>
  <c r="AF73" i="3"/>
  <c r="AN177" i="15"/>
  <c r="Q177" i="21" s="1"/>
  <c r="AN227" i="16"/>
  <c r="AI32" i="3"/>
  <c r="R32" i="4"/>
  <c r="BB267" i="5"/>
  <c r="BC267" i="5" s="1"/>
  <c r="AN168" i="16"/>
  <c r="Q168" i="20" s="1"/>
  <c r="L127" i="3"/>
  <c r="AA127" i="5"/>
  <c r="F127" i="4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AA187" i="5"/>
  <c r="F187" i="4" s="1"/>
  <c r="L187" i="3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R200" i="4"/>
  <c r="AI200" i="3"/>
  <c r="Z109" i="3"/>
  <c r="L109" i="4"/>
  <c r="BB198" i="5"/>
  <c r="BC198" i="5" s="1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BC104" i="5"/>
  <c r="BD104" i="5" s="1"/>
  <c r="BE104" i="5" s="1"/>
  <c r="BA104" i="3" s="1"/>
  <c r="J150" i="4"/>
  <c r="W150" i="3"/>
  <c r="AN53" i="16"/>
  <c r="Q53" i="20" s="1"/>
  <c r="BC167" i="5"/>
  <c r="BD167" i="5" s="1"/>
  <c r="BG167" i="5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BC22" i="5"/>
  <c r="BD22" i="5" s="1"/>
  <c r="BI22" i="5" s="1"/>
  <c r="J248" i="4"/>
  <c r="W248" i="3"/>
  <c r="Q248" i="3"/>
  <c r="T248" i="4"/>
  <c r="BC248" i="5"/>
  <c r="BD248" i="5" s="1"/>
  <c r="BE248" i="5" s="1"/>
  <c r="BR218" i="5"/>
  <c r="E218" i="25" s="1"/>
  <c r="AV218" i="5"/>
  <c r="AJ218" i="3"/>
  <c r="AH218" i="3"/>
  <c r="S218" i="4"/>
  <c r="L42" i="3"/>
  <c r="AA42" i="5"/>
  <c r="F42" i="4" s="1"/>
  <c r="BB86" i="5"/>
  <c r="BC86" i="5" s="1"/>
  <c r="AA84" i="5"/>
  <c r="F84" i="4" s="1"/>
  <c r="L84" i="3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AN120" i="15"/>
  <c r="Q120" i="21" s="1"/>
  <c r="L206" i="3"/>
  <c r="AA206" i="5"/>
  <c r="F206" i="4" s="1"/>
  <c r="AA88" i="5"/>
  <c r="F88" i="4" s="1"/>
  <c r="L88" i="3"/>
  <c r="T236" i="3"/>
  <c r="V236" i="4"/>
  <c r="L187" i="4"/>
  <c r="Z187" i="3"/>
  <c r="AN158" i="16"/>
  <c r="AN222" i="16"/>
  <c r="AF179" i="3"/>
  <c r="P179" i="4"/>
  <c r="L216" i="3"/>
  <c r="AA216" i="5"/>
  <c r="F216" i="4" s="1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BC11" i="5" s="1"/>
  <c r="AN77" i="16"/>
  <c r="Q77" i="20" s="1"/>
  <c r="P169" i="4"/>
  <c r="AF169" i="3"/>
  <c r="T122" i="4"/>
  <c r="Q122" i="3"/>
  <c r="BC40" i="5"/>
  <c r="BD40" i="5" s="1"/>
  <c r="BI40" i="5" s="1"/>
  <c r="BJ40" i="5" s="1"/>
  <c r="BN40" i="5" s="1"/>
  <c r="J40" i="11" s="1"/>
  <c r="T220" i="4"/>
  <c r="Q220" i="3"/>
  <c r="V67" i="4"/>
  <c r="T67" i="3"/>
  <c r="BC200" i="5"/>
  <c r="BD200" i="5" s="1"/>
  <c r="BB200" i="3" s="1"/>
  <c r="R214" i="4"/>
  <c r="AI214" i="3"/>
  <c r="T167" i="4"/>
  <c r="Q167" i="3"/>
  <c r="L102" i="4"/>
  <c r="Z102" i="3"/>
  <c r="W102" i="3"/>
  <c r="J102" i="4"/>
  <c r="Q226" i="3"/>
  <c r="T226" i="4"/>
  <c r="AX250" i="3"/>
  <c r="H250" i="11"/>
  <c r="BR151" i="5"/>
  <c r="E151" i="25" s="1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AA38" i="5"/>
  <c r="F38" i="4" s="1"/>
  <c r="L38" i="3"/>
  <c r="R194" i="4"/>
  <c r="AI194" i="3"/>
  <c r="BB222" i="5"/>
  <c r="BC222" i="5" s="1"/>
  <c r="H19" i="11"/>
  <c r="AX19" i="3"/>
  <c r="W22" i="3"/>
  <c r="J22" i="4"/>
  <c r="H260" i="4"/>
  <c r="BT260" i="5"/>
  <c r="H45" i="11"/>
  <c r="AX45" i="3"/>
  <c r="AN48" i="16"/>
  <c r="AI138" i="3"/>
  <c r="R138" i="4"/>
  <c r="AN278" i="16"/>
  <c r="BT298" i="5"/>
  <c r="R120" i="4"/>
  <c r="AI120" i="3"/>
  <c r="AI148" i="3"/>
  <c r="R148" i="4"/>
  <c r="R17" i="4"/>
  <c r="AI17" i="3"/>
  <c r="AI106" i="3"/>
  <c r="R106" i="4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AA55" i="5"/>
  <c r="F55" i="4" s="1"/>
  <c r="L55" i="3"/>
  <c r="AA232" i="5"/>
  <c r="F232" i="4" s="1"/>
  <c r="L232" i="3"/>
  <c r="BB108" i="5"/>
  <c r="BC108" i="5" s="1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BR223" i="5"/>
  <c r="E223" i="25" s="1"/>
  <c r="L198" i="3"/>
  <c r="AA198" i="5"/>
  <c r="F198" i="4" s="1"/>
  <c r="L225" i="4"/>
  <c r="Z225" i="3"/>
  <c r="AF53" i="3"/>
  <c r="P53" i="4"/>
  <c r="BB300" i="5"/>
  <c r="BC300" i="5" s="1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1" i="3"/>
  <c r="AA11" i="5"/>
  <c r="F11" i="4" s="1"/>
  <c r="L122" i="4"/>
  <c r="Z122" i="3"/>
  <c r="AX67" i="3"/>
  <c r="H67" i="11"/>
  <c r="L225" i="3"/>
  <c r="AA225" i="5"/>
  <c r="F225" i="4" s="1"/>
  <c r="AC168" i="3"/>
  <c r="N168" i="4"/>
  <c r="BB16" i="5"/>
  <c r="BC16" i="5" s="1"/>
  <c r="P34" i="4"/>
  <c r="AF34" i="3"/>
  <c r="AN174" i="16"/>
  <c r="Q174" i="20" s="1"/>
  <c r="BB277" i="5"/>
  <c r="BC277" i="5" s="1"/>
  <c r="BB77" i="5"/>
  <c r="BC77" i="5" s="1"/>
  <c r="BR207" i="5"/>
  <c r="E207" i="25" s="1"/>
  <c r="S207" i="4"/>
  <c r="BI180" i="5"/>
  <c r="G180" i="11" s="1"/>
  <c r="BB135" i="3"/>
  <c r="Q147" i="3"/>
  <c r="T147" i="4"/>
  <c r="H127" i="11"/>
  <c r="AX127" i="3"/>
  <c r="H206" i="4"/>
  <c r="BT206" i="5"/>
  <c r="N206" i="3"/>
  <c r="AF81" i="3"/>
  <c r="P81" i="4"/>
  <c r="BB81" i="5"/>
  <c r="BC81" i="5" s="1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AI123" i="3"/>
  <c r="R123" i="4"/>
  <c r="J238" i="4"/>
  <c r="W238" i="3"/>
  <c r="V109" i="4"/>
  <c r="T109" i="3"/>
  <c r="J109" i="4"/>
  <c r="W109" i="3"/>
  <c r="AV165" i="5"/>
  <c r="S165" i="4"/>
  <c r="AJ165" i="3"/>
  <c r="AH165" i="3"/>
  <c r="L123" i="3"/>
  <c r="AA123" i="5"/>
  <c r="F123" i="4" s="1"/>
  <c r="Q161" i="19"/>
  <c r="AN161" i="16"/>
  <c r="Q161" i="20" s="1"/>
  <c r="J165" i="4"/>
  <c r="W165" i="3"/>
  <c r="AV29" i="5"/>
  <c r="S29" i="4"/>
  <c r="AH29" i="3"/>
  <c r="AJ29" i="3"/>
  <c r="AA77" i="5"/>
  <c r="F77" i="4" s="1"/>
  <c r="L77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A204" i="5"/>
  <c r="F204" i="4" s="1"/>
  <c r="L204" i="3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A53" i="5"/>
  <c r="F53" i="4" s="1"/>
  <c r="L53" i="3"/>
  <c r="AI133" i="3"/>
  <c r="R133" i="4"/>
  <c r="AX191" i="3"/>
  <c r="H191" i="11"/>
  <c r="L167" i="3"/>
  <c r="AA167" i="5"/>
  <c r="F167" i="4" s="1"/>
  <c r="BB190" i="5"/>
  <c r="BC190" i="5" s="1"/>
  <c r="N107" i="4"/>
  <c r="AC107" i="3"/>
  <c r="L28" i="3"/>
  <c r="AA28" i="5"/>
  <c r="F28" i="4" s="1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BC194" i="5" s="1"/>
  <c r="L29" i="3"/>
  <c r="AA29" i="5"/>
  <c r="F29" i="4" s="1"/>
  <c r="AC29" i="3"/>
  <c r="N29" i="4"/>
  <c r="J212" i="4"/>
  <c r="W212" i="3"/>
  <c r="BB276" i="5"/>
  <c r="BC276" i="5" s="1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L222" i="3"/>
  <c r="AA222" i="5"/>
  <c r="F222" i="4" s="1"/>
  <c r="Q33" i="3"/>
  <c r="T33" i="4"/>
  <c r="AF33" i="3"/>
  <c r="P33" i="4"/>
  <c r="L108" i="4"/>
  <c r="Z108" i="3"/>
  <c r="AX87" i="3"/>
  <c r="H87" i="11"/>
  <c r="L73" i="3"/>
  <c r="AA73" i="5"/>
  <c r="F73" i="4" s="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BC65" i="5" s="1"/>
  <c r="AA65" i="5"/>
  <c r="F65" i="4" s="1"/>
  <c r="L65" i="3"/>
  <c r="Z149" i="3"/>
  <c r="L149" i="4"/>
  <c r="Z230" i="3"/>
  <c r="L230" i="4"/>
  <c r="L16" i="3"/>
  <c r="AA16" i="5"/>
  <c r="F16" i="4" s="1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AA47" i="5"/>
  <c r="F47" i="4" s="1"/>
  <c r="L47" i="3"/>
  <c r="Q164" i="19"/>
  <c r="AN164" i="15"/>
  <c r="Q164" i="21" s="1"/>
  <c r="AN42" i="16"/>
  <c r="R99" i="4"/>
  <c r="AI99" i="3"/>
  <c r="BB35" i="5"/>
  <c r="BC35" i="5" s="1"/>
  <c r="H300" i="4"/>
  <c r="BT300" i="5"/>
  <c r="AF36" i="3"/>
  <c r="P36" i="4"/>
  <c r="T202" i="3"/>
  <c r="V202" i="4"/>
  <c r="Z38" i="3"/>
  <c r="L38" i="4"/>
  <c r="H278" i="4"/>
  <c r="BT278" i="5"/>
  <c r="AA144" i="5"/>
  <c r="F144" i="4" s="1"/>
  <c r="L144" i="3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AA174" i="5"/>
  <c r="F174" i="4" s="1"/>
  <c r="L174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AA169" i="5"/>
  <c r="F169" i="4" s="1"/>
  <c r="L169" i="3"/>
  <c r="AI49" i="3"/>
  <c r="R49" i="4"/>
  <c r="Q247" i="3"/>
  <c r="T247" i="4"/>
  <c r="Q163" i="3"/>
  <c r="T163" i="4"/>
  <c r="AV35" i="5"/>
  <c r="AH35" i="3"/>
  <c r="AJ35" i="3"/>
  <c r="S35" i="4"/>
  <c r="N220" i="4"/>
  <c r="AC220" i="3"/>
  <c r="BB44" i="5"/>
  <c r="BC44" i="5" s="1"/>
  <c r="Q48" i="3"/>
  <c r="T48" i="4"/>
  <c r="J67" i="4"/>
  <c r="W67" i="3"/>
  <c r="BB106" i="5"/>
  <c r="BC106" i="5" s="1"/>
  <c r="L104" i="3"/>
  <c r="AA104" i="5"/>
  <c r="F104" i="4" s="1"/>
  <c r="BC53" i="5"/>
  <c r="BD53" i="5" s="1"/>
  <c r="BE53" i="5" s="1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BC240" i="5" s="1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BC131" i="5" s="1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AA202" i="5"/>
  <c r="F202" i="4" s="1"/>
  <c r="L202" i="3"/>
  <c r="AA132" i="5"/>
  <c r="F132" i="4" s="1"/>
  <c r="L132" i="3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BC154" i="5" s="1"/>
  <c r="L230" i="3"/>
  <c r="AA230" i="5"/>
  <c r="F230" i="4" s="1"/>
  <c r="J16" i="4"/>
  <c r="W16" i="3"/>
  <c r="Q36" i="19"/>
  <c r="T66" i="4"/>
  <c r="Q66" i="3"/>
  <c r="BC118" i="5"/>
  <c r="BD118" i="5" s="1"/>
  <c r="BB118" i="3" s="1"/>
  <c r="P47" i="4"/>
  <c r="AF47" i="3"/>
  <c r="BR228" i="5"/>
  <c r="E228" i="25" s="1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BC204" i="5" s="1"/>
  <c r="BC251" i="5"/>
  <c r="BD251" i="5" s="1"/>
  <c r="BE251" i="5" s="1"/>
  <c r="Y251" i="4" s="1"/>
  <c r="P240" i="4"/>
  <c r="AF240" i="3"/>
  <c r="N212" i="3"/>
  <c r="BT212" i="5"/>
  <c r="H212" i="4"/>
  <c r="H131" i="11"/>
  <c r="AX131" i="3"/>
  <c r="L208" i="3"/>
  <c r="AA208" i="5"/>
  <c r="F208" i="4" s="1"/>
  <c r="T36" i="4"/>
  <c r="Q36" i="3"/>
  <c r="J74" i="4"/>
  <c r="W74" i="3"/>
  <c r="AF157" i="3"/>
  <c r="P157" i="4"/>
  <c r="L132" i="4"/>
  <c r="Z132" i="3"/>
  <c r="Z112" i="3"/>
  <c r="L112" i="4"/>
  <c r="BB139" i="5"/>
  <c r="BC139" i="5" s="1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AA96" i="5"/>
  <c r="F96" i="4" s="1"/>
  <c r="L96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BC244" i="5" s="1"/>
  <c r="L69" i="3"/>
  <c r="AA69" i="5"/>
  <c r="F69" i="4" s="1"/>
  <c r="N69" i="3"/>
  <c r="H69" i="4"/>
  <c r="BT69" i="5"/>
  <c r="H290" i="4"/>
  <c r="BT290" i="5"/>
  <c r="Q91" i="20"/>
  <c r="AN91" i="15"/>
  <c r="Q91" i="21" s="1"/>
  <c r="BC160" i="5"/>
  <c r="BD160" i="5" s="1"/>
  <c r="BB160" i="3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AA67" i="5"/>
  <c r="F67" i="4" s="1"/>
  <c r="L67" i="3"/>
  <c r="Z67" i="3"/>
  <c r="L67" i="4"/>
  <c r="L143" i="3"/>
  <c r="AA143" i="5"/>
  <c r="F143" i="4" s="1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A107" i="5"/>
  <c r="F107" i="4" s="1"/>
  <c r="L107" i="3"/>
  <c r="AX28" i="3"/>
  <c r="H28" i="11"/>
  <c r="BC226" i="5"/>
  <c r="BD226" i="5" s="1"/>
  <c r="BB226" i="3" s="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BC93" i="5" s="1"/>
  <c r="AC59" i="3"/>
  <c r="N59" i="4"/>
  <c r="AF59" i="3"/>
  <c r="P59" i="4"/>
  <c r="Z131" i="3"/>
  <c r="L131" i="4"/>
  <c r="Q131" i="3"/>
  <c r="T131" i="4"/>
  <c r="AF208" i="3"/>
  <c r="P208" i="4"/>
  <c r="BB183" i="5"/>
  <c r="BC183" i="5" s="1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BC112" i="5"/>
  <c r="BD112" i="5" s="1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BR232" i="5"/>
  <c r="E232" i="25" s="1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BC73" i="5"/>
  <c r="BD73" i="5" s="1"/>
  <c r="BB73" i="3" s="1"/>
  <c r="BR152" i="5"/>
  <c r="E152" i="25" s="1"/>
  <c r="L234" i="3"/>
  <c r="AA234" i="5"/>
  <c r="F234" i="4" s="1"/>
  <c r="N218" i="4"/>
  <c r="AC218" i="3"/>
  <c r="Q144" i="3"/>
  <c r="T144" i="4"/>
  <c r="Z86" i="3"/>
  <c r="L86" i="4"/>
  <c r="W100" i="3"/>
  <c r="J100" i="4"/>
  <c r="BB168" i="5"/>
  <c r="BC168" i="5" s="1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L51" i="3"/>
  <c r="AA51" i="5"/>
  <c r="F51" i="4" s="1"/>
  <c r="BB37" i="5"/>
  <c r="BC37" i="5" s="1"/>
  <c r="T178" i="4"/>
  <c r="Q178" i="3"/>
  <c r="AN74" i="16"/>
  <c r="Q74" i="20" s="1"/>
  <c r="Q74" i="19"/>
  <c r="AV55" i="5"/>
  <c r="AJ55" i="3"/>
  <c r="S55" i="4"/>
  <c r="AH55" i="3"/>
  <c r="AA179" i="5"/>
  <c r="F179" i="4" s="1"/>
  <c r="L179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R112" i="4"/>
  <c r="AI112" i="3"/>
  <c r="N175" i="3"/>
  <c r="BT175" i="5"/>
  <c r="H175" i="4"/>
  <c r="AX145" i="3"/>
  <c r="H145" i="11"/>
  <c r="BC256" i="5"/>
  <c r="BD256" i="5" s="1"/>
  <c r="BI256" i="5" s="1"/>
  <c r="BM256" i="5" s="1"/>
  <c r="T48" i="3"/>
  <c r="V48" i="4"/>
  <c r="BT143" i="5"/>
  <c r="BT200" i="5"/>
  <c r="H200" i="4"/>
  <c r="N200" i="3"/>
  <c r="H272" i="4"/>
  <c r="BT272" i="5"/>
  <c r="AN36" i="16"/>
  <c r="Q36" i="20" s="1"/>
  <c r="AA182" i="5"/>
  <c r="F182" i="4" s="1"/>
  <c r="L182" i="3"/>
  <c r="BB151" i="5"/>
  <c r="BC151" i="5" s="1"/>
  <c r="BB29" i="5"/>
  <c r="BC29" i="5" s="1"/>
  <c r="BB212" i="5"/>
  <c r="BC212" i="5" s="1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BR55" i="5"/>
  <c r="E55" i="25" s="1"/>
  <c r="Z228" i="3"/>
  <c r="L228" i="4"/>
  <c r="AF228" i="3"/>
  <c r="P228" i="4"/>
  <c r="Z32" i="3"/>
  <c r="L32" i="4"/>
  <c r="L4" i="3"/>
  <c r="AA4" i="5"/>
  <c r="F4" i="4" s="1"/>
  <c r="BB234" i="5"/>
  <c r="BC234" i="5" s="1"/>
  <c r="BT218" i="5"/>
  <c r="Z246" i="3"/>
  <c r="L246" i="4"/>
  <c r="T168" i="4"/>
  <c r="Q168" i="3"/>
  <c r="AA149" i="5"/>
  <c r="F149" i="4" s="1"/>
  <c r="L149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BC159" i="5" s="1"/>
  <c r="R31" i="4"/>
  <c r="AI31" i="3"/>
  <c r="BT191" i="5"/>
  <c r="R19" i="4"/>
  <c r="AI19" i="3"/>
  <c r="AN282" i="15"/>
  <c r="Q282" i="21" s="1"/>
  <c r="AI93" i="3"/>
  <c r="R93" i="4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C143" i="5" s="1"/>
  <c r="BB150" i="5"/>
  <c r="BC150" i="5" s="1"/>
  <c r="Z182" i="3"/>
  <c r="L182" i="4"/>
  <c r="AA194" i="5"/>
  <c r="F194" i="4" s="1"/>
  <c r="L194" i="3"/>
  <c r="Q105" i="20"/>
  <c r="AN105" i="15"/>
  <c r="Q105" i="21" s="1"/>
  <c r="V155" i="4"/>
  <c r="T155" i="3"/>
  <c r="R244" i="4"/>
  <c r="AI244" i="3"/>
  <c r="Q12" i="3"/>
  <c r="T12" i="4"/>
  <c r="AF112" i="3"/>
  <c r="P112" i="4"/>
  <c r="BB38" i="5"/>
  <c r="BC38" i="5" s="1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BC66" i="5" s="1"/>
  <c r="AX118" i="3"/>
  <c r="H118" i="11"/>
  <c r="Z106" i="3"/>
  <c r="L106" i="4"/>
  <c r="AX29" i="3"/>
  <c r="H29" i="11"/>
  <c r="L82" i="3"/>
  <c r="AA82" i="5"/>
  <c r="F82" i="4" s="1"/>
  <c r="BB33" i="5"/>
  <c r="BC33" i="5" s="1"/>
  <c r="AF87" i="3"/>
  <c r="P87" i="4"/>
  <c r="AI16" i="3"/>
  <c r="R16" i="4"/>
  <c r="Z51" i="3"/>
  <c r="L51" i="4"/>
  <c r="Z178" i="3"/>
  <c r="L178" i="4"/>
  <c r="AV250" i="5"/>
  <c r="BR250" i="5"/>
  <c r="E250" i="25" s="1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BC247" i="5" s="1"/>
  <c r="AC35" i="3"/>
  <c r="N35" i="4"/>
  <c r="AA130" i="5"/>
  <c r="F130" i="4" s="1"/>
  <c r="L130" i="3"/>
  <c r="AA106" i="5"/>
  <c r="F106" i="4" s="1"/>
  <c r="L106" i="3"/>
  <c r="Q209" i="19"/>
  <c r="AN209" i="15"/>
  <c r="Q209" i="21" s="1"/>
  <c r="L129" i="3"/>
  <c r="AA129" i="5"/>
  <c r="F129" i="4" s="1"/>
  <c r="W129" i="3"/>
  <c r="J129" i="4"/>
  <c r="AF129" i="3"/>
  <c r="P129" i="4"/>
  <c r="H224" i="4"/>
  <c r="BT224" i="5"/>
  <c r="N224" i="3"/>
  <c r="T133" i="3"/>
  <c r="V133" i="4"/>
  <c r="AA12" i="5"/>
  <c r="F12" i="4" s="1"/>
  <c r="L12" i="3"/>
  <c r="BB161" i="5"/>
  <c r="BC161" i="5" s="1"/>
  <c r="AN195" i="16"/>
  <c r="Q195" i="20" s="1"/>
  <c r="Q195" i="19"/>
  <c r="BB132" i="5"/>
  <c r="BC132" i="5" s="1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BD126" i="5"/>
  <c r="BB126" i="3" s="1"/>
  <c r="BD275" i="5"/>
  <c r="BE275" i="5" s="1"/>
  <c r="Y275" i="4" s="1"/>
  <c r="BD70" i="5"/>
  <c r="BI70" i="5" s="1"/>
  <c r="BD279" i="5"/>
  <c r="BI279" i="5" s="1"/>
  <c r="BM279" i="5" s="1"/>
  <c r="BD25" i="5"/>
  <c r="BE25" i="5" s="1"/>
  <c r="BD140" i="5"/>
  <c r="BE140" i="5" s="1"/>
  <c r="AX206" i="3"/>
  <c r="H206" i="11"/>
  <c r="BB236" i="5"/>
  <c r="BC236" i="5" s="1"/>
  <c r="R187" i="4"/>
  <c r="Q133" i="19"/>
  <c r="AN133" i="15"/>
  <c r="Q133" i="21" s="1"/>
  <c r="P57" i="4"/>
  <c r="AF57" i="3"/>
  <c r="BB57" i="5"/>
  <c r="BC57" i="5" s="1"/>
  <c r="BB210" i="5"/>
  <c r="BC210" i="5" s="1"/>
  <c r="T179" i="3"/>
  <c r="V179" i="4"/>
  <c r="N179" i="4"/>
  <c r="AC179" i="3"/>
  <c r="H295" i="4"/>
  <c r="BT295" i="5"/>
  <c r="BB174" i="5"/>
  <c r="BC174" i="5" s="1"/>
  <c r="P99" i="4"/>
  <c r="AF99" i="3"/>
  <c r="BB252" i="5"/>
  <c r="BC252" i="5" s="1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AA160" i="5"/>
  <c r="F160" i="4" s="1"/>
  <c r="L160" i="3"/>
  <c r="W122" i="3"/>
  <c r="J122" i="4"/>
  <c r="H49" i="4"/>
  <c r="BT49" i="5"/>
  <c r="N49" i="3"/>
  <c r="N247" i="4"/>
  <c r="AC247" i="3"/>
  <c r="P40" i="4"/>
  <c r="AF40" i="3"/>
  <c r="T40" i="3"/>
  <c r="V40" i="4"/>
  <c r="L71" i="3"/>
  <c r="AA71" i="5"/>
  <c r="F71" i="4" s="1"/>
  <c r="P67" i="4"/>
  <c r="AF67" i="3"/>
  <c r="J104" i="4"/>
  <c r="W104" i="3"/>
  <c r="T104" i="3"/>
  <c r="V104" i="4"/>
  <c r="T150" i="3"/>
  <c r="V150" i="4"/>
  <c r="T53" i="4"/>
  <c r="Q53" i="3"/>
  <c r="BR259" i="5"/>
  <c r="AV259" i="5"/>
  <c r="R259" i="4" s="1"/>
  <c r="S259" i="4"/>
  <c r="W167" i="3"/>
  <c r="J167" i="4"/>
  <c r="Q28" i="3"/>
  <c r="T28" i="4"/>
  <c r="N28" i="4"/>
  <c r="AC28" i="3"/>
  <c r="BB46" i="5"/>
  <c r="BC46" i="5" s="1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L36" i="3"/>
  <c r="AA36" i="5"/>
  <c r="F36" i="4" s="1"/>
  <c r="Z74" i="3"/>
  <c r="L74" i="4"/>
  <c r="Z157" i="3"/>
  <c r="L157" i="4"/>
  <c r="BT110" i="5"/>
  <c r="H110" i="4"/>
  <c r="N110" i="3"/>
  <c r="N110" i="4"/>
  <c r="AC110" i="3"/>
  <c r="AA119" i="5"/>
  <c r="F119" i="4" s="1"/>
  <c r="L119" i="3"/>
  <c r="L196" i="3"/>
  <c r="AA196" i="5"/>
  <c r="F196" i="4" s="1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BC19" i="5" s="1"/>
  <c r="L234" i="4"/>
  <c r="Z234" i="3"/>
  <c r="H144" i="4"/>
  <c r="BT144" i="5"/>
  <c r="N144" i="3"/>
  <c r="R224" i="4"/>
  <c r="AI224" i="3"/>
  <c r="L100" i="4"/>
  <c r="Z100" i="3"/>
  <c r="AN67" i="16"/>
  <c r="T246" i="4"/>
  <c r="Q246" i="3"/>
  <c r="BB246" i="5"/>
  <c r="BC246" i="5" s="1"/>
  <c r="Z154" i="3"/>
  <c r="L154" i="4"/>
  <c r="N149" i="3"/>
  <c r="BT149" i="5"/>
  <c r="H149" i="4"/>
  <c r="L209" i="3"/>
  <c r="AA209" i="5"/>
  <c r="F209" i="4" s="1"/>
  <c r="H18" i="11"/>
  <c r="AX18" i="3"/>
  <c r="AA45" i="5"/>
  <c r="F45" i="4" s="1"/>
  <c r="L45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AA118" i="5"/>
  <c r="F118" i="4" s="1"/>
  <c r="L118" i="3"/>
  <c r="N118" i="4"/>
  <c r="AC118" i="3"/>
  <c r="AN220" i="16"/>
  <c r="Q220" i="20" s="1"/>
  <c r="T123" i="4"/>
  <c r="Q123" i="3"/>
  <c r="L49" i="3"/>
  <c r="AA49" i="5"/>
  <c r="F49" i="4" s="1"/>
  <c r="BT35" i="5"/>
  <c r="H35" i="4"/>
  <c r="N35" i="3"/>
  <c r="AC71" i="3"/>
  <c r="N71" i="4"/>
  <c r="L191" i="4"/>
  <c r="Z191" i="3"/>
  <c r="AF107" i="3"/>
  <c r="P107" i="4"/>
  <c r="AX182" i="3"/>
  <c r="H182" i="11"/>
  <c r="AA183" i="5"/>
  <c r="F183" i="4" s="1"/>
  <c r="L183" i="3"/>
  <c r="BC115" i="5"/>
  <c r="BD115" i="5" s="1"/>
  <c r="BI115" i="5" s="1"/>
  <c r="W196" i="3"/>
  <c r="J196" i="4"/>
  <c r="AF27" i="3"/>
  <c r="P27" i="4"/>
  <c r="AI51" i="3"/>
  <c r="R51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N19" i="15"/>
  <c r="Q19" i="21" s="1"/>
  <c r="AV179" i="5"/>
  <c r="AJ179" i="3"/>
  <c r="AH179" i="3"/>
  <c r="S179" i="4"/>
  <c r="AX96" i="3"/>
  <c r="H96" i="11"/>
  <c r="AN288" i="16"/>
  <c r="Q288" i="20" s="1"/>
  <c r="AA146" i="5"/>
  <c r="F146" i="4" s="1"/>
  <c r="L146" i="3"/>
  <c r="L244" i="4"/>
  <c r="Z244" i="3"/>
  <c r="Q72" i="20"/>
  <c r="AN72" i="15"/>
  <c r="Q72" i="21" s="1"/>
  <c r="L238" i="3"/>
  <c r="AA238" i="5"/>
  <c r="F238" i="4" s="1"/>
  <c r="AN109" i="16"/>
  <c r="Q109" i="20" s="1"/>
  <c r="R154" i="4"/>
  <c r="AI154" i="3"/>
  <c r="T198" i="4"/>
  <c r="Q198" i="3"/>
  <c r="AA165" i="5"/>
  <c r="F165" i="4" s="1"/>
  <c r="L165" i="3"/>
  <c r="Q270" i="19"/>
  <c r="AN270" i="16"/>
  <c r="Q270" i="20" s="1"/>
  <c r="H77" i="11"/>
  <c r="AX77" i="3"/>
  <c r="H160" i="11"/>
  <c r="AX160" i="3"/>
  <c r="Z49" i="3"/>
  <c r="L49" i="4"/>
  <c r="AI210" i="3"/>
  <c r="R210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BC225" i="5"/>
  <c r="BD225" i="5" s="1"/>
  <c r="BI225" i="5" s="1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BC191" i="5"/>
  <c r="BD191" i="5" s="1"/>
  <c r="BI191" i="5" s="1"/>
  <c r="Z167" i="3"/>
  <c r="L167" i="4"/>
  <c r="AF167" i="3"/>
  <c r="P167" i="4"/>
  <c r="BB107" i="5"/>
  <c r="BC107" i="5" s="1"/>
  <c r="H107" i="4"/>
  <c r="N107" i="3"/>
  <c r="BT107" i="5"/>
  <c r="J107" i="4"/>
  <c r="W107" i="3"/>
  <c r="AA92" i="5"/>
  <c r="F92" i="4" s="1"/>
  <c r="L92" i="3"/>
  <c r="J14" i="4"/>
  <c r="W14" i="3"/>
  <c r="L250" i="3"/>
  <c r="AA250" i="5"/>
  <c r="F250" i="4" s="1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L155" i="3"/>
  <c r="AA155" i="5"/>
  <c r="F155" i="4" s="1"/>
  <c r="BR131" i="5"/>
  <c r="E131" i="25" s="1"/>
  <c r="Z36" i="3"/>
  <c r="L36" i="4"/>
  <c r="Z183" i="3"/>
  <c r="L183" i="4"/>
  <c r="L157" i="3"/>
  <c r="AA157" i="5"/>
  <c r="F157" i="4" s="1"/>
  <c r="Q280" i="19"/>
  <c r="AN280" i="16"/>
  <c r="Q280" i="20" s="1"/>
  <c r="BC133" i="5"/>
  <c r="BD133" i="5" s="1"/>
  <c r="BE133" i="5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AA112" i="5"/>
  <c r="F112" i="4" s="1"/>
  <c r="L112" i="3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BC4" i="5" s="1"/>
  <c r="S268" i="4"/>
  <c r="AV268" i="5"/>
  <c r="R268" i="4" s="1"/>
  <c r="BC268" i="5"/>
  <c r="BD268" i="5" s="1"/>
  <c r="BI268" i="5" s="1"/>
  <c r="BM268" i="5" s="1"/>
  <c r="AA152" i="5"/>
  <c r="F152" i="4" s="1"/>
  <c r="L152" i="3"/>
  <c r="Z22" i="3"/>
  <c r="L22" i="4"/>
  <c r="BB42" i="5"/>
  <c r="BC42" i="5" s="1"/>
  <c r="L86" i="3"/>
  <c r="AA86" i="5"/>
  <c r="F86" i="4" s="1"/>
  <c r="Q86" i="19"/>
  <c r="AN86" i="15"/>
  <c r="Q86" i="21" s="1"/>
  <c r="Q254" i="19"/>
  <c r="AN254" i="16"/>
  <c r="Q254" i="20" s="1"/>
  <c r="BB288" i="5"/>
  <c r="BC288" i="5" s="1"/>
  <c r="J154" i="4"/>
  <c r="W154" i="3"/>
  <c r="AA154" i="5"/>
  <c r="F154" i="4" s="1"/>
  <c r="L154" i="3"/>
  <c r="AI167" i="3"/>
  <c r="R167" i="4"/>
  <c r="AV230" i="5"/>
  <c r="S230" i="4"/>
  <c r="AH230" i="3"/>
  <c r="AJ230" i="3"/>
  <c r="V230" i="4"/>
  <c r="T230" i="3"/>
  <c r="AF209" i="3"/>
  <c r="P209" i="4"/>
  <c r="Q92" i="19"/>
  <c r="AN92" i="16"/>
  <c r="BC45" i="5"/>
  <c r="BD45" i="5" s="1"/>
  <c r="BG45" i="5" s="1"/>
  <c r="R119" i="4"/>
  <c r="AI119" i="3"/>
  <c r="Q50" i="19"/>
  <c r="AN50" i="16"/>
  <c r="Q50" i="20" s="1"/>
  <c r="BR118" i="5"/>
  <c r="E118" i="25" s="1"/>
  <c r="L159" i="3"/>
  <c r="AA159" i="5"/>
  <c r="F159" i="4" s="1"/>
  <c r="N159" i="4"/>
  <c r="AC159" i="3"/>
  <c r="AN255" i="16"/>
  <c r="BR29" i="5"/>
  <c r="E29" i="25" s="1"/>
  <c r="AN97" i="16"/>
  <c r="AN60" i="15"/>
  <c r="Q60" i="21" s="1"/>
  <c r="BC123" i="5"/>
  <c r="BD123" i="5" s="1"/>
  <c r="BI123" i="5" s="1"/>
  <c r="BJ123" i="5" s="1"/>
  <c r="BN123" i="5" s="1"/>
  <c r="J123" i="1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AA14" i="5"/>
  <c r="F14" i="4" s="1"/>
  <c r="L14" i="3"/>
  <c r="L226" i="3"/>
  <c r="AA226" i="5"/>
  <c r="F226" i="4" s="1"/>
  <c r="BT240" i="5"/>
  <c r="BB202" i="5"/>
  <c r="BC202" i="5" s="1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R82" i="4"/>
  <c r="AI82" i="3"/>
  <c r="BR267" i="5"/>
  <c r="J51" i="4"/>
  <c r="W51" i="3"/>
  <c r="Q248" i="19"/>
  <c r="AN248" i="15"/>
  <c r="Q248" i="21" s="1"/>
  <c r="AN71" i="16"/>
  <c r="Q71" i="20" s="1"/>
  <c r="BB127" i="5"/>
  <c r="BC127" i="5" s="1"/>
  <c r="Q38" i="19"/>
  <c r="AN38" i="16"/>
  <c r="Q38" i="20" s="1"/>
  <c r="L57" i="3"/>
  <c r="AA57" i="5"/>
  <c r="F57" i="4" s="1"/>
  <c r="J210" i="4"/>
  <c r="W210" i="3"/>
  <c r="AF210" i="3"/>
  <c r="P210" i="4"/>
  <c r="N179" i="3"/>
  <c r="BT179" i="5"/>
  <c r="H179" i="4"/>
  <c r="AN295" i="16"/>
  <c r="Q295" i="20" s="1"/>
  <c r="BC146" i="5"/>
  <c r="BD146" i="5" s="1"/>
  <c r="BE146" i="5" s="1"/>
  <c r="P174" i="4"/>
  <c r="AF174" i="3"/>
  <c r="BR114" i="5"/>
  <c r="E114" i="25" s="1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L122" i="3"/>
  <c r="AA122" i="5"/>
  <c r="F122" i="4" s="1"/>
  <c r="AF49" i="3"/>
  <c r="P49" i="4"/>
  <c r="AV129" i="5"/>
  <c r="AH129" i="3"/>
  <c r="AJ129" i="3"/>
  <c r="S129" i="4"/>
  <c r="BR129" i="5"/>
  <c r="E129" i="25" s="1"/>
  <c r="BC145" i="5"/>
  <c r="BD145" i="5" s="1"/>
  <c r="BE145" i="5" s="1"/>
  <c r="AI145" i="3"/>
  <c r="R145" i="4"/>
  <c r="Z35" i="3"/>
  <c r="L35" i="4"/>
  <c r="AA35" i="5"/>
  <c r="F35" i="4" s="1"/>
  <c r="L35" i="3"/>
  <c r="AX35" i="3"/>
  <c r="H35" i="11"/>
  <c r="AA40" i="5"/>
  <c r="F40" i="4" s="1"/>
  <c r="L40" i="3"/>
  <c r="L44" i="3"/>
  <c r="AA44" i="5"/>
  <c r="F44" i="4" s="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L190" i="3"/>
  <c r="AA190" i="5"/>
  <c r="F190" i="4" s="1"/>
  <c r="Q107" i="3"/>
  <c r="T107" i="4"/>
  <c r="BB28" i="5"/>
  <c r="BC28" i="5" s="1"/>
  <c r="T14" i="3"/>
  <c r="V14" i="4"/>
  <c r="T102" i="3"/>
  <c r="V102" i="4"/>
  <c r="AI34" i="3"/>
  <c r="R34" i="4"/>
  <c r="AF182" i="3"/>
  <c r="P182" i="4"/>
  <c r="T182" i="4"/>
  <c r="Q182" i="3"/>
  <c r="L240" i="3"/>
  <c r="AA240" i="5"/>
  <c r="F240" i="4" s="1"/>
  <c r="L90" i="3"/>
  <c r="AA90" i="5"/>
  <c r="F90" i="4" s="1"/>
  <c r="Z212" i="3"/>
  <c r="L212" i="4"/>
  <c r="AA212" i="5"/>
  <c r="F212" i="4" s="1"/>
  <c r="L212" i="3"/>
  <c r="N93" i="3"/>
  <c r="BT93" i="5"/>
  <c r="H93" i="4"/>
  <c r="AN59" i="16"/>
  <c r="Q59" i="20" s="1"/>
  <c r="BC155" i="5"/>
  <c r="BD155" i="5" s="1"/>
  <c r="L224" i="3"/>
  <c r="AA224" i="5"/>
  <c r="F224" i="4" s="1"/>
  <c r="BC208" i="5"/>
  <c r="BD208" i="5" s="1"/>
  <c r="AV100" i="5"/>
  <c r="S100" i="4"/>
  <c r="AH100" i="3"/>
  <c r="AJ100" i="3"/>
  <c r="BC281" i="5"/>
  <c r="BD281" i="5" s="1"/>
  <c r="BI281" i="5" s="1"/>
  <c r="BB157" i="5"/>
  <c r="BC157" i="5" s="1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BC100" i="5" s="1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A66" i="5"/>
  <c r="F66" i="4" s="1"/>
  <c r="L66" i="3"/>
  <c r="BC61" i="5"/>
  <c r="BD61" i="5" s="1"/>
  <c r="BE61" i="5" s="1"/>
  <c r="BA61" i="3" s="1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BC297" i="5"/>
  <c r="BD297" i="5" s="1"/>
  <c r="BG297" i="5" s="1"/>
  <c r="AA147" i="5"/>
  <c r="F147" i="4" s="1"/>
  <c r="L147" i="3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AA244" i="5"/>
  <c r="F244" i="4" s="1"/>
  <c r="L244" i="3"/>
  <c r="BT244" i="5"/>
  <c r="BB238" i="5"/>
  <c r="BC238" i="5" s="1"/>
  <c r="T238" i="4"/>
  <c r="Q238" i="3"/>
  <c r="BB286" i="5"/>
  <c r="BC286" i="5" s="1"/>
  <c r="AI109" i="3"/>
  <c r="R109" i="4"/>
  <c r="T175" i="4"/>
  <c r="Q175" i="3"/>
  <c r="T247" i="3"/>
  <c r="V247" i="4"/>
  <c r="BC283" i="5"/>
  <c r="BD283" i="5" s="1"/>
  <c r="BI283" i="5" s="1"/>
  <c r="BT283" i="5"/>
  <c r="H283" i="4"/>
  <c r="Z130" i="3"/>
  <c r="L130" i="4"/>
  <c r="AF104" i="3"/>
  <c r="P104" i="4"/>
  <c r="AA150" i="5"/>
  <c r="F150" i="4" s="1"/>
  <c r="L150" i="3"/>
  <c r="T53" i="3"/>
  <c r="V53" i="4"/>
  <c r="J191" i="4"/>
  <c r="W191" i="3"/>
  <c r="V191" i="4"/>
  <c r="T191" i="3"/>
  <c r="AF190" i="3"/>
  <c r="P190" i="4"/>
  <c r="BB272" i="5"/>
  <c r="BC272" i="5" s="1"/>
  <c r="L46" i="3"/>
  <c r="AA46" i="5"/>
  <c r="F46" i="4" s="1"/>
  <c r="T92" i="3"/>
  <c r="V92" i="4"/>
  <c r="T92" i="4"/>
  <c r="Q92" i="3"/>
  <c r="H151" i="4"/>
  <c r="N151" i="3"/>
  <c r="BT151" i="5"/>
  <c r="L239" i="3"/>
  <c r="AA239" i="5"/>
  <c r="F239" i="4" s="1"/>
  <c r="L59" i="3"/>
  <c r="AA59" i="5"/>
  <c r="F59" i="4" s="1"/>
  <c r="H129" i="4"/>
  <c r="BT129" i="5"/>
  <c r="N129" i="3"/>
  <c r="W224" i="3"/>
  <c r="J224" i="4"/>
  <c r="BB36" i="5"/>
  <c r="BC36" i="5" s="1"/>
  <c r="AC42" i="3"/>
  <c r="N42" i="4"/>
  <c r="AX144" i="3"/>
  <c r="H144" i="11"/>
  <c r="AF84" i="3"/>
  <c r="P84" i="4"/>
  <c r="AC84" i="3"/>
  <c r="N84" i="4"/>
  <c r="BB230" i="5"/>
  <c r="BC230" i="5" s="1"/>
  <c r="N18" i="3"/>
  <c r="H18" i="4"/>
  <c r="BT18" i="5"/>
  <c r="AN11" i="16"/>
  <c r="Q11" i="20" s="1"/>
  <c r="BT51" i="5"/>
  <c r="BR35" i="5"/>
  <c r="E35" i="25" s="1"/>
  <c r="BT265" i="5"/>
  <c r="R80" i="4"/>
  <c r="AI80" i="3"/>
  <c r="R130" i="4"/>
  <c r="AI130" i="3"/>
  <c r="R84" i="4"/>
  <c r="AI84" i="3"/>
  <c r="R23" i="4"/>
  <c r="AI23" i="3"/>
  <c r="R113" i="4"/>
  <c r="AI113" i="3"/>
  <c r="AI136" i="3"/>
  <c r="R136" i="4"/>
  <c r="AI21" i="3"/>
  <c r="R21" i="4"/>
  <c r="R172" i="4"/>
  <c r="AI172" i="3"/>
  <c r="R171" i="4"/>
  <c r="AI171" i="3"/>
  <c r="BT38" i="5"/>
  <c r="H211" i="11"/>
  <c r="BG156" i="5"/>
  <c r="H215" i="11"/>
  <c r="BE193" i="5"/>
  <c r="Y193" i="4" s="1"/>
  <c r="AX231" i="3"/>
  <c r="BG30" i="5"/>
  <c r="BB193" i="3"/>
  <c r="BI30" i="5"/>
  <c r="G30" i="11" s="1"/>
  <c r="H207" i="11"/>
  <c r="H128" i="11"/>
  <c r="BE30" i="5"/>
  <c r="Y30" i="4" s="1"/>
  <c r="BG193" i="5"/>
  <c r="AX241" i="3"/>
  <c r="H235" i="11"/>
  <c r="H237" i="11"/>
  <c r="BT299" i="5"/>
  <c r="AX227" i="3"/>
  <c r="BD195" i="5"/>
  <c r="BG195" i="5" s="1"/>
  <c r="BD164" i="5"/>
  <c r="BE164" i="5" s="1"/>
  <c r="BD68" i="5"/>
  <c r="BI68" i="5" s="1"/>
  <c r="BD269" i="5"/>
  <c r="BI269" i="5" s="1"/>
  <c r="BD95" i="5"/>
  <c r="BB95" i="3" s="1"/>
  <c r="BG254" i="5"/>
  <c r="BD158" i="5"/>
  <c r="BB158" i="3" s="1"/>
  <c r="BD136" i="5"/>
  <c r="BE136" i="5" s="1"/>
  <c r="BE156" i="5"/>
  <c r="Y156" i="4" s="1"/>
  <c r="BI254" i="5"/>
  <c r="BJ254" i="5" s="1"/>
  <c r="BN254" i="5" s="1"/>
  <c r="BI156" i="5"/>
  <c r="BM156" i="5" s="1"/>
  <c r="I156" i="11" s="1"/>
  <c r="BD83" i="5"/>
  <c r="BI83" i="5" s="1"/>
  <c r="BD249" i="5"/>
  <c r="BI249" i="5" s="1"/>
  <c r="BD54" i="5"/>
  <c r="BI54" i="5" s="1"/>
  <c r="BD293" i="5"/>
  <c r="BI293" i="5" s="1"/>
  <c r="BJ293" i="5" s="1"/>
  <c r="BN293" i="5" s="1"/>
  <c r="BD134" i="5"/>
  <c r="BE134" i="5" s="1"/>
  <c r="BD117" i="5"/>
  <c r="BI117" i="5" s="1"/>
  <c r="BM117" i="5" s="1"/>
  <c r="I117" i="11" s="1"/>
  <c r="BD192" i="5"/>
  <c r="BG192" i="5" s="1"/>
  <c r="BD125" i="5"/>
  <c r="BB125" i="3" s="1"/>
  <c r="BD15" i="5"/>
  <c r="BI15" i="5" s="1"/>
  <c r="G15" i="11" s="1"/>
  <c r="BD26" i="5"/>
  <c r="BB26" i="3" s="1"/>
  <c r="BD261" i="5"/>
  <c r="BI261" i="5" s="1"/>
  <c r="BJ261" i="5" s="1"/>
  <c r="BN261" i="5" s="1"/>
  <c r="AI67" i="3"/>
  <c r="R67" i="4"/>
  <c r="BE166" i="5"/>
  <c r="BI166" i="5"/>
  <c r="BG166" i="5"/>
  <c r="BB166" i="3"/>
  <c r="BB237" i="5"/>
  <c r="BC237" i="5" s="1"/>
  <c r="BB207" i="5"/>
  <c r="BC207" i="5" s="1"/>
  <c r="BB231" i="5"/>
  <c r="BC231" i="5" s="1"/>
  <c r="BB241" i="5"/>
  <c r="BC241" i="5" s="1"/>
  <c r="BE111" i="5"/>
  <c r="BG111" i="5"/>
  <c r="BI111" i="5"/>
  <c r="BB111" i="3"/>
  <c r="BM181" i="5"/>
  <c r="I181" i="11" s="1"/>
  <c r="G181" i="11"/>
  <c r="BJ181" i="5"/>
  <c r="BN181" i="5" s="1"/>
  <c r="J181" i="11" s="1"/>
  <c r="BM205" i="5"/>
  <c r="I205" i="11" s="1"/>
  <c r="BJ205" i="5"/>
  <c r="BN205" i="5" s="1"/>
  <c r="J205" i="11" s="1"/>
  <c r="G205" i="11"/>
  <c r="BG271" i="5"/>
  <c r="BE271" i="5"/>
  <c r="Y271" i="4" s="1"/>
  <c r="BI271" i="5"/>
  <c r="BD120" i="5"/>
  <c r="BD13" i="5"/>
  <c r="BD289" i="5"/>
  <c r="BB227" i="5"/>
  <c r="BC227" i="5" s="1"/>
  <c r="BE203" i="5"/>
  <c r="BG203" i="5"/>
  <c r="BB203" i="3"/>
  <c r="BI203" i="5"/>
  <c r="G193" i="11"/>
  <c r="BM193" i="5"/>
  <c r="I193" i="11" s="1"/>
  <c r="BJ193" i="5"/>
  <c r="BN193" i="5" s="1"/>
  <c r="J193" i="11" s="1"/>
  <c r="BB291" i="5"/>
  <c r="BC291" i="5" s="1"/>
  <c r="BB211" i="5"/>
  <c r="BC211" i="5" s="1"/>
  <c r="BE6" i="5"/>
  <c r="BI6" i="5"/>
  <c r="BB6" i="3"/>
  <c r="BG6" i="5"/>
  <c r="BG255" i="5"/>
  <c r="BE255" i="5"/>
  <c r="Y255" i="4" s="1"/>
  <c r="BI255" i="5"/>
  <c r="BE39" i="5"/>
  <c r="BG39" i="5"/>
  <c r="BB39" i="3"/>
  <c r="BI39" i="5"/>
  <c r="BD233" i="5"/>
  <c r="BD113" i="5"/>
  <c r="BD142" i="5"/>
  <c r="BD121" i="5"/>
  <c r="BD50" i="5"/>
  <c r="BE177" i="5"/>
  <c r="BG177" i="5"/>
  <c r="BB177" i="3"/>
  <c r="BI177" i="5"/>
  <c r="BD10" i="5"/>
  <c r="BD162" i="5"/>
  <c r="BD185" i="5"/>
  <c r="BD5" i="5"/>
  <c r="BE43" i="5"/>
  <c r="BB43" i="3"/>
  <c r="BG43" i="5"/>
  <c r="BI43" i="5"/>
  <c r="BE217" i="5"/>
  <c r="BG217" i="5"/>
  <c r="BI217" i="5"/>
  <c r="BB217" i="3"/>
  <c r="AI213" i="3"/>
  <c r="R213" i="4"/>
  <c r="BB299" i="5"/>
  <c r="BC299" i="5" s="1"/>
  <c r="BE41" i="5"/>
  <c r="BB41" i="3"/>
  <c r="BG41" i="5"/>
  <c r="BI41" i="5"/>
  <c r="AI30" i="3"/>
  <c r="R30" i="4"/>
  <c r="BB235" i="5"/>
  <c r="BC235" i="5" s="1"/>
  <c r="BB215" i="5"/>
  <c r="BC215" i="5" s="1"/>
  <c r="BB128" i="5"/>
  <c r="BC128" i="5" s="1"/>
  <c r="BE91" i="5"/>
  <c r="BG91" i="5"/>
  <c r="BB91" i="3"/>
  <c r="BI91" i="5"/>
  <c r="BD56" i="5"/>
  <c r="BD197" i="5"/>
  <c r="BD285" i="5"/>
  <c r="BD85" i="5"/>
  <c r="BD219" i="5"/>
  <c r="BD138" i="5"/>
  <c r="BD186" i="5"/>
  <c r="BD189" i="5"/>
  <c r="BD64" i="5"/>
  <c r="BE213" i="5"/>
  <c r="BI213" i="5"/>
  <c r="BG213" i="5"/>
  <c r="BB213" i="3"/>
  <c r="BD76" i="5"/>
  <c r="BD173" i="5"/>
  <c r="BD24" i="5"/>
  <c r="BD223" i="5"/>
  <c r="BM257" i="5"/>
  <c r="BJ257" i="5"/>
  <c r="BN257" i="5" s="1"/>
  <c r="BD75" i="5"/>
  <c r="BD52" i="5"/>
  <c r="BD124" i="5"/>
  <c r="BD266" i="5"/>
  <c r="BD7" i="5"/>
  <c r="BD23" i="5"/>
  <c r="BD258" i="5"/>
  <c r="BD17" i="5"/>
  <c r="BD9" i="5"/>
  <c r="BD263" i="5"/>
  <c r="BD141" i="5"/>
  <c r="Z207" i="3"/>
  <c r="L207" i="4"/>
  <c r="L237" i="3"/>
  <c r="AA237" i="5"/>
  <c r="F237" i="4" s="1"/>
  <c r="L211" i="4"/>
  <c r="Z211" i="3"/>
  <c r="L241" i="4"/>
  <c r="Z241" i="3"/>
  <c r="L227" i="4"/>
  <c r="Z227" i="3"/>
  <c r="L231" i="4"/>
  <c r="Z231" i="3"/>
  <c r="L227" i="3"/>
  <c r="AA227" i="5"/>
  <c r="F227" i="4" s="1"/>
  <c r="L215" i="4"/>
  <c r="Z215" i="3"/>
  <c r="AA241" i="5"/>
  <c r="F241" i="4" s="1"/>
  <c r="L241" i="3"/>
  <c r="Z128" i="3"/>
  <c r="L128" i="4"/>
  <c r="L231" i="3"/>
  <c r="AA231" i="5"/>
  <c r="F231" i="4" s="1"/>
  <c r="L235" i="3"/>
  <c r="AA235" i="5"/>
  <c r="F235" i="4" s="1"/>
  <c r="L237" i="4"/>
  <c r="Z237" i="3"/>
  <c r="AA211" i="5"/>
  <c r="F211" i="4" s="1"/>
  <c r="L211" i="3"/>
  <c r="L128" i="3"/>
  <c r="AA128" i="5"/>
  <c r="F128" i="4" s="1"/>
  <c r="L207" i="3"/>
  <c r="AA207" i="5"/>
  <c r="F207" i="4" s="1"/>
  <c r="L235" i="4"/>
  <c r="Z235" i="3"/>
  <c r="AA215" i="5"/>
  <c r="F215" i="4" s="1"/>
  <c r="L215" i="3"/>
  <c r="R155" i="4" l="1"/>
  <c r="AN94" i="15"/>
  <c r="Q94" i="21" s="1"/>
  <c r="AI143" i="3"/>
  <c r="R28" i="4"/>
  <c r="AI61" i="3"/>
  <c r="AN199" i="15"/>
  <c r="Q199" i="21" s="1"/>
  <c r="BI184" i="5"/>
  <c r="G184" i="11" s="1"/>
  <c r="Y184" i="4"/>
  <c r="BB184" i="3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BG184" i="5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BG103" i="5"/>
  <c r="AN90" i="15"/>
  <c r="Q90" i="21" s="1"/>
  <c r="AI240" i="3"/>
  <c r="AI159" i="3"/>
  <c r="R173" i="4"/>
  <c r="R102" i="4"/>
  <c r="Q81" i="20"/>
  <c r="AN186" i="15"/>
  <c r="Q186" i="21" s="1"/>
  <c r="Y103" i="4"/>
  <c r="BI103" i="5"/>
  <c r="BM103" i="5" s="1"/>
  <c r="I103" i="11" s="1"/>
  <c r="BB103" i="3"/>
  <c r="BE94" i="5"/>
  <c r="Y94" i="4" s="1"/>
  <c r="BI94" i="5"/>
  <c r="BJ94" i="5" s="1"/>
  <c r="BN94" i="5" s="1"/>
  <c r="J94" i="11" s="1"/>
  <c r="BB94" i="3"/>
  <c r="BB116" i="3"/>
  <c r="Q64" i="20"/>
  <c r="AN64" i="15"/>
  <c r="Q64" i="21" s="1"/>
  <c r="BI116" i="5"/>
  <c r="G116" i="11" s="1"/>
  <c r="BG116" i="5"/>
  <c r="AN35" i="15"/>
  <c r="Q35" i="21" s="1"/>
  <c r="BJ264" i="5"/>
  <c r="BN264" i="5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BG295" i="5"/>
  <c r="Q221" i="20"/>
  <c r="BI295" i="5"/>
  <c r="BM295" i="5" s="1"/>
  <c r="R53" i="4"/>
  <c r="R248" i="4"/>
  <c r="AI164" i="3"/>
  <c r="AN230" i="15"/>
  <c r="Q230" i="21" s="1"/>
  <c r="R47" i="4"/>
  <c r="R37" i="4"/>
  <c r="AN210" i="15"/>
  <c r="Q210" i="21" s="1"/>
  <c r="BI59" i="5"/>
  <c r="BJ59" i="5" s="1"/>
  <c r="BN59" i="5" s="1"/>
  <c r="J59" i="11" s="1"/>
  <c r="AI57" i="3"/>
  <c r="BG59" i="5"/>
  <c r="BB59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BD232" i="5"/>
  <c r="BG232" i="5" s="1"/>
  <c r="Q15" i="20"/>
  <c r="AN15" i="15"/>
  <c r="Q15" i="21" s="1"/>
  <c r="AN187" i="15"/>
  <c r="Q187" i="21" s="1"/>
  <c r="BD241" i="5"/>
  <c r="BI241" i="5" s="1"/>
  <c r="BJ241" i="5" s="1"/>
  <c r="BN241" i="5" s="1"/>
  <c r="J241" i="11" s="1"/>
  <c r="AN206" i="15"/>
  <c r="Q206" i="21" s="1"/>
  <c r="AN240" i="15"/>
  <c r="Q240" i="21" s="1"/>
  <c r="R116" i="4"/>
  <c r="BA137" i="3"/>
  <c r="BI137" i="5"/>
  <c r="BM137" i="5" s="1"/>
  <c r="I137" i="11" s="1"/>
  <c r="BE265" i="5"/>
  <c r="Y265" i="4" s="1"/>
  <c r="BE72" i="5"/>
  <c r="Y72" i="4" s="1"/>
  <c r="BB137" i="3"/>
  <c r="BG239" i="5"/>
  <c r="BE169" i="5"/>
  <c r="Y169" i="4" s="1"/>
  <c r="BE270" i="5"/>
  <c r="Y270" i="4" s="1"/>
  <c r="BI270" i="5"/>
  <c r="BM270" i="5" s="1"/>
  <c r="BI78" i="5"/>
  <c r="BM78" i="5" s="1"/>
  <c r="I78" i="11" s="1"/>
  <c r="BI265" i="5"/>
  <c r="BJ265" i="5" s="1"/>
  <c r="BN265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BE148" i="5"/>
  <c r="BA148" i="3" s="1"/>
  <c r="Y109" i="4"/>
  <c r="BA109" i="3"/>
  <c r="BG122" i="5"/>
  <c r="BI148" i="5"/>
  <c r="BM148" i="5" s="1"/>
  <c r="I148" i="11" s="1"/>
  <c r="BE122" i="5"/>
  <c r="Y122" i="4" s="1"/>
  <c r="BI169" i="5"/>
  <c r="BM169" i="5" s="1"/>
  <c r="I169" i="11" s="1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B239" i="3"/>
  <c r="BD34" i="5"/>
  <c r="BB34" i="3" s="1"/>
  <c r="BD209" i="5"/>
  <c r="BG209" i="5" s="1"/>
  <c r="BD168" i="5"/>
  <c r="BE168" i="5" s="1"/>
  <c r="BD77" i="5"/>
  <c r="BE77" i="5" s="1"/>
  <c r="BD153" i="5"/>
  <c r="BI153" i="5" s="1"/>
  <c r="BD206" i="5"/>
  <c r="BE206" i="5" s="1"/>
  <c r="AN171" i="15"/>
  <c r="Q171" i="21" s="1"/>
  <c r="BD12" i="5"/>
  <c r="BB12" i="3" s="1"/>
  <c r="BD49" i="5"/>
  <c r="BB49" i="3" s="1"/>
  <c r="AN58" i="15"/>
  <c r="Q58" i="21" s="1"/>
  <c r="BE278" i="5"/>
  <c r="Y278" i="4" s="1"/>
  <c r="BD299" i="5"/>
  <c r="BE299" i="5" s="1"/>
  <c r="Y299" i="4" s="1"/>
  <c r="BI72" i="5"/>
  <c r="BM72" i="5" s="1"/>
  <c r="I72" i="11" s="1"/>
  <c r="BE239" i="5"/>
  <c r="BA239" i="3" s="1"/>
  <c r="AN146" i="15"/>
  <c r="Q146" i="21" s="1"/>
  <c r="AN88" i="15"/>
  <c r="Q88" i="21" s="1"/>
  <c r="AN100" i="15"/>
  <c r="Q100" i="21" s="1"/>
  <c r="BD8" i="5"/>
  <c r="BI8" i="5" s="1"/>
  <c r="BD187" i="5"/>
  <c r="BE187" i="5" s="1"/>
  <c r="AN79" i="15"/>
  <c r="Q79" i="21" s="1"/>
  <c r="BM287" i="5"/>
  <c r="BD33" i="5"/>
  <c r="BE33" i="5" s="1"/>
  <c r="AN252" i="15"/>
  <c r="Q252" i="21" s="1"/>
  <c r="AN197" i="15"/>
  <c r="Q197" i="21" s="1"/>
  <c r="AN276" i="15"/>
  <c r="Q276" i="21" s="1"/>
  <c r="BD218" i="5"/>
  <c r="BI218" i="5" s="1"/>
  <c r="AN215" i="15"/>
  <c r="Q215" i="21" s="1"/>
  <c r="BJ20" i="5"/>
  <c r="BN20" i="5" s="1"/>
  <c r="J20" i="11" s="1"/>
  <c r="BB20" i="3"/>
  <c r="BG148" i="5"/>
  <c r="G20" i="11"/>
  <c r="BB90" i="3"/>
  <c r="AI212" i="3"/>
  <c r="BB122" i="3"/>
  <c r="Y90" i="4"/>
  <c r="BG90" i="5"/>
  <c r="R142" i="4"/>
  <c r="BG21" i="5"/>
  <c r="BB105" i="3"/>
  <c r="BB72" i="3"/>
  <c r="BG123" i="5"/>
  <c r="AI191" i="3"/>
  <c r="BE199" i="5"/>
  <c r="Y199" i="4" s="1"/>
  <c r="BG256" i="5"/>
  <c r="BE256" i="5"/>
  <c r="Y256" i="4" s="1"/>
  <c r="BI171" i="5"/>
  <c r="BJ171" i="5" s="1"/>
  <c r="BN171" i="5" s="1"/>
  <c r="J171" i="11" s="1"/>
  <c r="BE171" i="5"/>
  <c r="Y171" i="4" s="1"/>
  <c r="BG199" i="5"/>
  <c r="BI294" i="5"/>
  <c r="BM294" i="5" s="1"/>
  <c r="BG278" i="5"/>
  <c r="BE105" i="5"/>
  <c r="BA105" i="3" s="1"/>
  <c r="BG109" i="5"/>
  <c r="BD19" i="5"/>
  <c r="BG19" i="5" s="1"/>
  <c r="BE21" i="5"/>
  <c r="Y21" i="4" s="1"/>
  <c r="AN254" i="15"/>
  <c r="Q254" i="21" s="1"/>
  <c r="AN246" i="15"/>
  <c r="Q246" i="21" s="1"/>
  <c r="BG105" i="5"/>
  <c r="BI53" i="5"/>
  <c r="G53" i="11" s="1"/>
  <c r="BJ282" i="5"/>
  <c r="BN282" i="5" s="1"/>
  <c r="Y89" i="4"/>
  <c r="BB21" i="3"/>
  <c r="BB109" i="3"/>
  <c r="S4" i="4"/>
  <c r="BI90" i="5"/>
  <c r="G90" i="11" s="1"/>
  <c r="BD107" i="5"/>
  <c r="BG107" i="5" s="1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BD147" i="5"/>
  <c r="BB147" i="3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BG294" i="5"/>
  <c r="AN270" i="15"/>
  <c r="Q270" i="21" s="1"/>
  <c r="R78" i="4"/>
  <c r="BI109" i="5"/>
  <c r="G109" i="11" s="1"/>
  <c r="BD234" i="5"/>
  <c r="BI234" i="5" s="1"/>
  <c r="R183" i="4"/>
  <c r="AN87" i="15"/>
  <c r="Q87" i="21" s="1"/>
  <c r="BD229" i="5"/>
  <c r="BG229" i="5" s="1"/>
  <c r="Q20" i="20"/>
  <c r="AN20" i="15"/>
  <c r="Q20" i="21" s="1"/>
  <c r="Q283" i="20"/>
  <c r="AN283" i="15"/>
  <c r="Q283" i="21" s="1"/>
  <c r="BB171" i="3"/>
  <c r="BI199" i="5"/>
  <c r="BJ199" i="5" s="1"/>
  <c r="BN199" i="5" s="1"/>
  <c r="J199" i="11" s="1"/>
  <c r="BD272" i="5"/>
  <c r="BG272" i="5" s="1"/>
  <c r="AN204" i="15"/>
  <c r="Q204" i="21" s="1"/>
  <c r="BD46" i="5"/>
  <c r="BI46" i="5" s="1"/>
  <c r="G46" i="11" s="1"/>
  <c r="BD174" i="5"/>
  <c r="BB174" i="3" s="1"/>
  <c r="BD210" i="5"/>
  <c r="BG210" i="5" s="1"/>
  <c r="BD161" i="5"/>
  <c r="BI161" i="5" s="1"/>
  <c r="BD247" i="5"/>
  <c r="BB247" i="3" s="1"/>
  <c r="BD66" i="5"/>
  <c r="BE66" i="5" s="1"/>
  <c r="AN36" i="15"/>
  <c r="Q36" i="21" s="1"/>
  <c r="AI208" i="3"/>
  <c r="BD277" i="5"/>
  <c r="BI277" i="5" s="1"/>
  <c r="AN192" i="15"/>
  <c r="Q192" i="21" s="1"/>
  <c r="AI92" i="3"/>
  <c r="BD27" i="5"/>
  <c r="BG27" i="5" s="1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BD35" i="5"/>
  <c r="BI35" i="5" s="1"/>
  <c r="AN99" i="15"/>
  <c r="Q99" i="21" s="1"/>
  <c r="BD86" i="5"/>
  <c r="BB86" i="3" s="1"/>
  <c r="AN115" i="15"/>
  <c r="Q115" i="21" s="1"/>
  <c r="AN145" i="15"/>
  <c r="Q145" i="21" s="1"/>
  <c r="BR4" i="5"/>
  <c r="E4" i="25" s="1"/>
  <c r="BB191" i="3"/>
  <c r="AH4" i="3"/>
  <c r="R115" i="4"/>
  <c r="AI115" i="3"/>
  <c r="BG74" i="5"/>
  <c r="BG274" i="5"/>
  <c r="Y61" i="4"/>
  <c r="BI133" i="5"/>
  <c r="G133" i="11" s="1"/>
  <c r="BE182" i="5"/>
  <c r="BA182" i="3" s="1"/>
  <c r="BG78" i="5"/>
  <c r="BG279" i="5"/>
  <c r="BJ135" i="5"/>
  <c r="BN135" i="5" s="1"/>
  <c r="J135" i="11" s="1"/>
  <c r="BG182" i="5"/>
  <c r="Y135" i="4"/>
  <c r="BE78" i="5"/>
  <c r="Y78" i="4" s="1"/>
  <c r="BI92" i="5"/>
  <c r="BJ92" i="5" s="1"/>
  <c r="BN92" i="5" s="1"/>
  <c r="J92" i="11" s="1"/>
  <c r="BG169" i="5"/>
  <c r="BJ279" i="5"/>
  <c r="BN279" i="5" s="1"/>
  <c r="BG133" i="5"/>
  <c r="BG201" i="5"/>
  <c r="BE279" i="5"/>
  <c r="Y279" i="4" s="1"/>
  <c r="BM188" i="5"/>
  <c r="I188" i="11" s="1"/>
  <c r="BB99" i="3"/>
  <c r="BG200" i="5"/>
  <c r="BB104" i="3"/>
  <c r="BJ89" i="5"/>
  <c r="BN89" i="5" s="1"/>
  <c r="J89" i="11" s="1"/>
  <c r="G89" i="11"/>
  <c r="BA180" i="3"/>
  <c r="BB133" i="3"/>
  <c r="BI248" i="5"/>
  <c r="BM248" i="5" s="1"/>
  <c r="I248" i="11" s="1"/>
  <c r="BB53" i="3"/>
  <c r="BE123" i="5"/>
  <c r="BA123" i="3" s="1"/>
  <c r="BB123" i="3"/>
  <c r="BM123" i="5"/>
  <c r="I123" i="11" s="1"/>
  <c r="BM274" i="5"/>
  <c r="BM60" i="5"/>
  <c r="I60" i="11" s="1"/>
  <c r="BI160" i="5"/>
  <c r="G160" i="11" s="1"/>
  <c r="BI275" i="5"/>
  <c r="BJ275" i="5" s="1"/>
  <c r="BN275" i="5" s="1"/>
  <c r="BB71" i="3"/>
  <c r="BI73" i="5"/>
  <c r="G73" i="11" s="1"/>
  <c r="BE274" i="5"/>
  <c r="Y274" i="4" s="1"/>
  <c r="BA243" i="3"/>
  <c r="BG160" i="5"/>
  <c r="BG275" i="5"/>
  <c r="BE71" i="5"/>
  <c r="BA71" i="3" s="1"/>
  <c r="G123" i="11"/>
  <c r="BG73" i="5"/>
  <c r="G79" i="11"/>
  <c r="BJ79" i="5"/>
  <c r="BN79" i="5" s="1"/>
  <c r="J79" i="11" s="1"/>
  <c r="BG225" i="5"/>
  <c r="BG140" i="5"/>
  <c r="BE70" i="5"/>
  <c r="BA70" i="3" s="1"/>
  <c r="BB45" i="3"/>
  <c r="BB167" i="3"/>
  <c r="Y205" i="4"/>
  <c r="G221" i="11"/>
  <c r="BG32" i="5"/>
  <c r="BJ256" i="5"/>
  <c r="BN256" i="5" s="1"/>
  <c r="BA188" i="3"/>
  <c r="BI99" i="5"/>
  <c r="BJ99" i="5" s="1"/>
  <c r="BN99" i="5" s="1"/>
  <c r="J99" i="11" s="1"/>
  <c r="BE216" i="5"/>
  <c r="BA216" i="3" s="1"/>
  <c r="BB55" i="3"/>
  <c r="BI200" i="5"/>
  <c r="BJ200" i="5" s="1"/>
  <c r="BN200" i="5" s="1"/>
  <c r="J200" i="11" s="1"/>
  <c r="BE167" i="5"/>
  <c r="BA167" i="3" s="1"/>
  <c r="BI224" i="5"/>
  <c r="BM224" i="5" s="1"/>
  <c r="I224" i="11" s="1"/>
  <c r="BB97" i="3"/>
  <c r="BI216" i="5"/>
  <c r="BJ216" i="5" s="1"/>
  <c r="BN216" i="5" s="1"/>
  <c r="J216" i="11" s="1"/>
  <c r="BM221" i="5"/>
  <c r="I221" i="11" s="1"/>
  <c r="BI32" i="5"/>
  <c r="G32" i="11" s="1"/>
  <c r="Y104" i="4"/>
  <c r="BB224" i="3"/>
  <c r="BI97" i="5"/>
  <c r="BJ97" i="5" s="1"/>
  <c r="BN97" i="5" s="1"/>
  <c r="J97" i="11" s="1"/>
  <c r="BE110" i="5"/>
  <c r="BA110" i="3" s="1"/>
  <c r="BE200" i="5"/>
  <c r="BA200" i="3" s="1"/>
  <c r="BI74" i="5"/>
  <c r="BJ74" i="5" s="1"/>
  <c r="BN74" i="5" s="1"/>
  <c r="J74" i="11" s="1"/>
  <c r="BI167" i="5"/>
  <c r="BM167" i="5" s="1"/>
  <c r="I167" i="11" s="1"/>
  <c r="BE32" i="5"/>
  <c r="BA32" i="3" s="1"/>
  <c r="BG53" i="5"/>
  <c r="BG224" i="5"/>
  <c r="G60" i="11"/>
  <c r="BE160" i="5"/>
  <c r="BA160" i="3" s="1"/>
  <c r="BG97" i="5"/>
  <c r="BG101" i="5"/>
  <c r="BE99" i="5"/>
  <c r="Y99" i="4" s="1"/>
  <c r="BI71" i="5"/>
  <c r="BJ71" i="5" s="1"/>
  <c r="BN71" i="5" s="1"/>
  <c r="J71" i="11" s="1"/>
  <c r="BI104" i="5"/>
  <c r="BJ104" i="5" s="1"/>
  <c r="BN104" i="5" s="1"/>
  <c r="J104" i="11" s="1"/>
  <c r="BI110" i="5"/>
  <c r="BM110" i="5" s="1"/>
  <c r="I110" i="11" s="1"/>
  <c r="BM101" i="5"/>
  <c r="I101" i="11" s="1"/>
  <c r="BB74" i="3"/>
  <c r="BI170" i="5"/>
  <c r="BJ170" i="5" s="1"/>
  <c r="BN170" i="5" s="1"/>
  <c r="J170" i="11" s="1"/>
  <c r="BG104" i="5"/>
  <c r="BG216" i="5"/>
  <c r="BE55" i="5"/>
  <c r="BA55" i="3" s="1"/>
  <c r="BI55" i="5"/>
  <c r="G55" i="11" s="1"/>
  <c r="BE73" i="5"/>
  <c r="Y73" i="4" s="1"/>
  <c r="BB225" i="3"/>
  <c r="Y60" i="4"/>
  <c r="BM180" i="5"/>
  <c r="I180" i="11" s="1"/>
  <c r="BG226" i="5"/>
  <c r="BE281" i="5"/>
  <c r="Y281" i="4" s="1"/>
  <c r="BA242" i="3"/>
  <c r="BG268" i="5"/>
  <c r="BJ268" i="5"/>
  <c r="BN268" i="5" s="1"/>
  <c r="BE225" i="5"/>
  <c r="BA225" i="3" s="1"/>
  <c r="BG281" i="5"/>
  <c r="BJ188" i="5"/>
  <c r="BN188" i="5" s="1"/>
  <c r="J188" i="11" s="1"/>
  <c r="BI145" i="5"/>
  <c r="BM145" i="5" s="1"/>
  <c r="I145" i="11" s="1"/>
  <c r="BI45" i="5"/>
  <c r="G45" i="11" s="1"/>
  <c r="BE268" i="5"/>
  <c r="Y268" i="4" s="1"/>
  <c r="BE45" i="5"/>
  <c r="BA45" i="3" s="1"/>
  <c r="BG280" i="5"/>
  <c r="Y79" i="4"/>
  <c r="G242" i="11"/>
  <c r="BJ180" i="5"/>
  <c r="BN180" i="5" s="1"/>
  <c r="J180" i="11" s="1"/>
  <c r="BE201" i="5"/>
  <c r="BA201" i="3" s="1"/>
  <c r="BE226" i="5"/>
  <c r="Y226" i="4" s="1"/>
  <c r="BB70" i="3"/>
  <c r="BE92" i="5"/>
  <c r="BA92" i="3" s="1"/>
  <c r="BB61" i="3"/>
  <c r="BJ182" i="5"/>
  <c r="BN182" i="5" s="1"/>
  <c r="J182" i="11" s="1"/>
  <c r="BJ242" i="5"/>
  <c r="BN242" i="5" s="1"/>
  <c r="J242" i="11" s="1"/>
  <c r="BI201" i="5"/>
  <c r="BJ201" i="5" s="1"/>
  <c r="BN201" i="5" s="1"/>
  <c r="J201" i="11" s="1"/>
  <c r="BI226" i="5"/>
  <c r="G226" i="11" s="1"/>
  <c r="BM135" i="5"/>
  <c r="I135" i="11" s="1"/>
  <c r="BG70" i="5"/>
  <c r="BB92" i="3"/>
  <c r="BM182" i="5"/>
  <c r="I182" i="11" s="1"/>
  <c r="BE63" i="5"/>
  <c r="BA181" i="3"/>
  <c r="BI280" i="5"/>
  <c r="BJ280" i="5" s="1"/>
  <c r="BN280" i="5" s="1"/>
  <c r="BI25" i="5"/>
  <c r="G25" i="11" s="1"/>
  <c r="BB182" i="3"/>
  <c r="BM176" i="5"/>
  <c r="I176" i="11" s="1"/>
  <c r="BJ176" i="5"/>
  <c r="BN176" i="5" s="1"/>
  <c r="J176" i="11" s="1"/>
  <c r="BI126" i="5"/>
  <c r="G126" i="11" s="1"/>
  <c r="BE115" i="5"/>
  <c r="Y115" i="4" s="1"/>
  <c r="BI80" i="5"/>
  <c r="BJ80" i="5" s="1"/>
  <c r="BN80" i="5" s="1"/>
  <c r="J80" i="11" s="1"/>
  <c r="BB146" i="3"/>
  <c r="BG62" i="5"/>
  <c r="BB22" i="3"/>
  <c r="BI47" i="5"/>
  <c r="BM47" i="5" s="1"/>
  <c r="I47" i="11" s="1"/>
  <c r="BI62" i="5"/>
  <c r="G62" i="11" s="1"/>
  <c r="BG115" i="5"/>
  <c r="BE283" i="5"/>
  <c r="Y283" i="4" s="1"/>
  <c r="BG80" i="5"/>
  <c r="BA221" i="3"/>
  <c r="BE62" i="5"/>
  <c r="BA62" i="3" s="1"/>
  <c r="BG58" i="5"/>
  <c r="BE22" i="5"/>
  <c r="BA22" i="3" s="1"/>
  <c r="BE47" i="5"/>
  <c r="BA47" i="3" s="1"/>
  <c r="BE297" i="5"/>
  <c r="Y297" i="4" s="1"/>
  <c r="BB115" i="3"/>
  <c r="BG283" i="5"/>
  <c r="BB80" i="3"/>
  <c r="BG22" i="5"/>
  <c r="BB47" i="3"/>
  <c r="BI118" i="5"/>
  <c r="BJ118" i="5" s="1"/>
  <c r="BN118" i="5" s="1"/>
  <c r="J118" i="11" s="1"/>
  <c r="BG118" i="5"/>
  <c r="BI297" i="5"/>
  <c r="BJ297" i="5" s="1"/>
  <c r="BN297" i="5" s="1"/>
  <c r="BM40" i="5"/>
  <c r="I40" i="11" s="1"/>
  <c r="BE118" i="5"/>
  <c r="Y118" i="4" s="1"/>
  <c r="BG98" i="5"/>
  <c r="BI98" i="5"/>
  <c r="BJ98" i="5" s="1"/>
  <c r="BN98" i="5" s="1"/>
  <c r="J98" i="11" s="1"/>
  <c r="BE98" i="5"/>
  <c r="Y98" i="4" s="1"/>
  <c r="BB98" i="3"/>
  <c r="BI155" i="5"/>
  <c r="BE155" i="5"/>
  <c r="BA155" i="3" s="1"/>
  <c r="BG155" i="5"/>
  <c r="BB155" i="3"/>
  <c r="BE208" i="5"/>
  <c r="BG208" i="5"/>
  <c r="BI208" i="5"/>
  <c r="G208" i="11" s="1"/>
  <c r="BB208" i="3"/>
  <c r="BB129" i="3"/>
  <c r="BI129" i="5"/>
  <c r="G129" i="11" s="1"/>
  <c r="BE129" i="5"/>
  <c r="Y129" i="4" s="1"/>
  <c r="BG129" i="5"/>
  <c r="BG112" i="5"/>
  <c r="BE112" i="5"/>
  <c r="Y112" i="4" s="1"/>
  <c r="BB112" i="3"/>
  <c r="BI112" i="5"/>
  <c r="BM112" i="5" s="1"/>
  <c r="I112" i="11" s="1"/>
  <c r="BI214" i="5"/>
  <c r="BB214" i="3"/>
  <c r="BG214" i="5"/>
  <c r="BE214" i="5"/>
  <c r="BA214" i="3" s="1"/>
  <c r="BI292" i="5"/>
  <c r="BG292" i="5"/>
  <c r="BE292" i="5"/>
  <c r="Y292" i="4" s="1"/>
  <c r="BI69" i="5"/>
  <c r="G69" i="11" s="1"/>
  <c r="BB69" i="3"/>
  <c r="BG69" i="5"/>
  <c r="BE69" i="5"/>
  <c r="BA69" i="3" s="1"/>
  <c r="AI203" i="3"/>
  <c r="R203" i="4"/>
  <c r="Q131" i="20"/>
  <c r="AN131" i="15"/>
  <c r="Q131" i="21" s="1"/>
  <c r="G243" i="11"/>
  <c r="BM243" i="5"/>
  <c r="I243" i="11" s="1"/>
  <c r="BJ243" i="5"/>
  <c r="BN243" i="5" s="1"/>
  <c r="J243" i="11" s="1"/>
  <c r="BG191" i="5"/>
  <c r="BG248" i="5"/>
  <c r="BB25" i="3"/>
  <c r="BB145" i="3"/>
  <c r="BE170" i="5"/>
  <c r="BA170" i="3" s="1"/>
  <c r="BI58" i="5"/>
  <c r="BM58" i="5" s="1"/>
  <c r="I58" i="11" s="1"/>
  <c r="BI251" i="5"/>
  <c r="BM251" i="5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G25" i="5"/>
  <c r="BG146" i="5"/>
  <c r="BG145" i="5"/>
  <c r="BJ101" i="5"/>
  <c r="BN101" i="5" s="1"/>
  <c r="J101" i="11" s="1"/>
  <c r="BE191" i="5"/>
  <c r="BA191" i="3" s="1"/>
  <c r="BI146" i="5"/>
  <c r="BM146" i="5" s="1"/>
  <c r="I146" i="11" s="1"/>
  <c r="BB248" i="3"/>
  <c r="BG172" i="5"/>
  <c r="BE101" i="5"/>
  <c r="Y101" i="4" s="1"/>
  <c r="BG144" i="5"/>
  <c r="BE144" i="5"/>
  <c r="Y144" i="4" s="1"/>
  <c r="BG251" i="5"/>
  <c r="BG40" i="5"/>
  <c r="G40" i="11"/>
  <c r="BB110" i="3"/>
  <c r="AN203" i="15"/>
  <c r="Q203" i="21" s="1"/>
  <c r="BB170" i="3"/>
  <c r="BB58" i="3"/>
  <c r="BB88" i="3"/>
  <c r="BI61" i="5"/>
  <c r="G61" i="11" s="1"/>
  <c r="BB144" i="3"/>
  <c r="BJ144" i="5"/>
  <c r="BN144" i="5" s="1"/>
  <c r="J144" i="11" s="1"/>
  <c r="BE40" i="5"/>
  <c r="Y40" i="4" s="1"/>
  <c r="BB40" i="3"/>
  <c r="BG61" i="5"/>
  <c r="BD230" i="5"/>
  <c r="BG230" i="5" s="1"/>
  <c r="AN182" i="15"/>
  <c r="Q182" i="21" s="1"/>
  <c r="AN62" i="15"/>
  <c r="Q62" i="21" s="1"/>
  <c r="BD143" i="5"/>
  <c r="BG143" i="5" s="1"/>
  <c r="BD159" i="5"/>
  <c r="BG159" i="5" s="1"/>
  <c r="BD37" i="5"/>
  <c r="BB37" i="3" s="1"/>
  <c r="BD244" i="5"/>
  <c r="BB244" i="3" s="1"/>
  <c r="BD154" i="5"/>
  <c r="BI154" i="5" s="1"/>
  <c r="BD284" i="5"/>
  <c r="BG284" i="5" s="1"/>
  <c r="AN106" i="15"/>
  <c r="Q106" i="21" s="1"/>
  <c r="BD300" i="5"/>
  <c r="BE300" i="5" s="1"/>
  <c r="Y300" i="4" s="1"/>
  <c r="BD198" i="5"/>
  <c r="BI198" i="5" s="1"/>
  <c r="AN57" i="15"/>
  <c r="Q57" i="21" s="1"/>
  <c r="BD102" i="5"/>
  <c r="BB102" i="3" s="1"/>
  <c r="BD67" i="5"/>
  <c r="BB67" i="3" s="1"/>
  <c r="BD87" i="5"/>
  <c r="BI87" i="5" s="1"/>
  <c r="BD196" i="5"/>
  <c r="BB196" i="3" s="1"/>
  <c r="BD260" i="5"/>
  <c r="BI260" i="5" s="1"/>
  <c r="BD96" i="5"/>
  <c r="BB96" i="3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BB172" i="3"/>
  <c r="BB101" i="3"/>
  <c r="BM144" i="5"/>
  <c r="I144" i="11" s="1"/>
  <c r="BD238" i="5"/>
  <c r="BE238" i="5" s="1"/>
  <c r="BD100" i="5"/>
  <c r="BI100" i="5" s="1"/>
  <c r="BD28" i="5"/>
  <c r="BE28" i="5" s="1"/>
  <c r="AN31" i="15"/>
  <c r="Q31" i="21" s="1"/>
  <c r="AN16" i="15"/>
  <c r="Q16" i="21" s="1"/>
  <c r="BD276" i="5"/>
  <c r="BE276" i="5" s="1"/>
  <c r="Y276" i="4" s="1"/>
  <c r="BD194" i="5"/>
  <c r="BG194" i="5" s="1"/>
  <c r="BD228" i="5"/>
  <c r="BI228" i="5" s="1"/>
  <c r="AN174" i="15"/>
  <c r="Q174" i="21" s="1"/>
  <c r="BI63" i="5"/>
  <c r="BB63" i="3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BE143" i="5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BI82" i="5"/>
  <c r="BB82" i="3"/>
  <c r="BE82" i="5"/>
  <c r="BG82" i="5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BB140" i="3"/>
  <c r="BE126" i="5"/>
  <c r="BA126" i="3" s="1"/>
  <c r="BI172" i="5"/>
  <c r="BJ172" i="5" s="1"/>
  <c r="BN172" i="5" s="1"/>
  <c r="J172" i="11" s="1"/>
  <c r="BE88" i="5"/>
  <c r="Y88" i="4" s="1"/>
  <c r="BD207" i="5"/>
  <c r="BI207" i="5" s="1"/>
  <c r="BM207" i="5" s="1"/>
  <c r="I207" i="11" s="1"/>
  <c r="BI298" i="5"/>
  <c r="BJ298" i="5" s="1"/>
  <c r="BN298" i="5" s="1"/>
  <c r="BG298" i="5"/>
  <c r="Q44" i="20"/>
  <c r="AN44" i="15"/>
  <c r="Q44" i="21" s="1"/>
  <c r="BD262" i="5"/>
  <c r="AN59" i="15"/>
  <c r="Q59" i="21" s="1"/>
  <c r="R100" i="4"/>
  <c r="AI100" i="3"/>
  <c r="BD127" i="5"/>
  <c r="Q196" i="20"/>
  <c r="AN196" i="15"/>
  <c r="Q196" i="21" s="1"/>
  <c r="Q92" i="20"/>
  <c r="AN92" i="15"/>
  <c r="Q92" i="21" s="1"/>
  <c r="BD288" i="5"/>
  <c r="BD4" i="5"/>
  <c r="BD296" i="5"/>
  <c r="AI179" i="3"/>
  <c r="R179" i="4"/>
  <c r="AN121" i="15"/>
  <c r="Q121" i="21" s="1"/>
  <c r="BD246" i="5"/>
  <c r="Q67" i="20"/>
  <c r="AN67" i="15"/>
  <c r="Q67" i="21" s="1"/>
  <c r="AN160" i="15"/>
  <c r="Q160" i="21" s="1"/>
  <c r="BD252" i="5"/>
  <c r="AN220" i="15"/>
  <c r="Q220" i="21" s="1"/>
  <c r="AN195" i="15"/>
  <c r="Q195" i="21" s="1"/>
  <c r="R250" i="4"/>
  <c r="AI250" i="3"/>
  <c r="BD38" i="5"/>
  <c r="AN239" i="15"/>
  <c r="Q239" i="21" s="1"/>
  <c r="Q32" i="20"/>
  <c r="AN32" i="15"/>
  <c r="Q32" i="21" s="1"/>
  <c r="BD212" i="5"/>
  <c r="BD151" i="5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BD106" i="5"/>
  <c r="BD44" i="5"/>
  <c r="AN28" i="15"/>
  <c r="Q28" i="21" s="1"/>
  <c r="AN40" i="15"/>
  <c r="Q40" i="21" s="1"/>
  <c r="BD65" i="5"/>
  <c r="BD16" i="5"/>
  <c r="BD108" i="5"/>
  <c r="Q278" i="20"/>
  <c r="AN278" i="15"/>
  <c r="Q278" i="21" s="1"/>
  <c r="BD222" i="5"/>
  <c r="BD11" i="5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BD14" i="5"/>
  <c r="Q157" i="20"/>
  <c r="AN157" i="15"/>
  <c r="Q157" i="21" s="1"/>
  <c r="AN223" i="15"/>
  <c r="Q223" i="21" s="1"/>
  <c r="BD18" i="5"/>
  <c r="AN55" i="15"/>
  <c r="Q55" i="21" s="1"/>
  <c r="Q55" i="20"/>
  <c r="AN295" i="15"/>
  <c r="Q295" i="21" s="1"/>
  <c r="BD290" i="5"/>
  <c r="AN168" i="15"/>
  <c r="Q168" i="21" s="1"/>
  <c r="AN180" i="15"/>
  <c r="Q180" i="21" s="1"/>
  <c r="R129" i="4"/>
  <c r="AI129" i="3"/>
  <c r="R223" i="4"/>
  <c r="AI223" i="3"/>
  <c r="BI140" i="5"/>
  <c r="BM140" i="5" s="1"/>
  <c r="I140" i="11" s="1"/>
  <c r="BG126" i="5"/>
  <c r="BI88" i="5"/>
  <c r="BM88" i="5" s="1"/>
  <c r="I88" i="11" s="1"/>
  <c r="BI273" i="5"/>
  <c r="BJ273" i="5" s="1"/>
  <c r="BN273" i="5" s="1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BE273" i="5"/>
  <c r="Y273" i="4" s="1"/>
  <c r="BD36" i="5"/>
  <c r="BD286" i="5"/>
  <c r="AN127" i="15"/>
  <c r="Q127" i="21" s="1"/>
  <c r="BD157" i="5"/>
  <c r="AN38" i="15"/>
  <c r="Q38" i="21" s="1"/>
  <c r="BD202" i="5"/>
  <c r="Q97" i="20"/>
  <c r="AN97" i="15"/>
  <c r="Q97" i="21" s="1"/>
  <c r="AN50" i="15"/>
  <c r="Q50" i="21" s="1"/>
  <c r="BD42" i="5"/>
  <c r="BD245" i="5"/>
  <c r="BD253" i="5"/>
  <c r="AI196" i="3"/>
  <c r="R196" i="4"/>
  <c r="R77" i="4"/>
  <c r="AI77" i="3"/>
  <c r="BD57" i="5"/>
  <c r="BD236" i="5"/>
  <c r="AN78" i="15"/>
  <c r="Q78" i="21" s="1"/>
  <c r="BD132" i="5"/>
  <c r="Q228" i="20"/>
  <c r="AN228" i="15"/>
  <c r="Q228" i="21" s="1"/>
  <c r="AN110" i="15"/>
  <c r="Q110" i="21" s="1"/>
  <c r="BD150" i="5"/>
  <c r="AN291" i="15"/>
  <c r="Q291" i="21" s="1"/>
  <c r="BD29" i="5"/>
  <c r="AI168" i="3"/>
  <c r="R168" i="4"/>
  <c r="Q232" i="20"/>
  <c r="AN232" i="15"/>
  <c r="Q232" i="21" s="1"/>
  <c r="BD183" i="5"/>
  <c r="BD93" i="5"/>
  <c r="AI169" i="3"/>
  <c r="R169" i="4"/>
  <c r="AI114" i="3"/>
  <c r="R114" i="4"/>
  <c r="Q65" i="20"/>
  <c r="AN65" i="15"/>
  <c r="Q65" i="21" s="1"/>
  <c r="BD139" i="5"/>
  <c r="BD204" i="5"/>
  <c r="AN176" i="15"/>
  <c r="Q176" i="21" s="1"/>
  <c r="BD131" i="5"/>
  <c r="BD240" i="5"/>
  <c r="AN107" i="15"/>
  <c r="Q107" i="21" s="1"/>
  <c r="BD190" i="5"/>
  <c r="BD130" i="5"/>
  <c r="BD81" i="5"/>
  <c r="Q68" i="20"/>
  <c r="AN68" i="15"/>
  <c r="Q68" i="21" s="1"/>
  <c r="Q244" i="20"/>
  <c r="AN244" i="15"/>
  <c r="Q244" i="21" s="1"/>
  <c r="BD267" i="5"/>
  <c r="Q227" i="20"/>
  <c r="AN227" i="15"/>
  <c r="Q227" i="21" s="1"/>
  <c r="BD163" i="5"/>
  <c r="BD165" i="5"/>
  <c r="AN144" i="15"/>
  <c r="Q144" i="21" s="1"/>
  <c r="Q144" i="20"/>
  <c r="Q274" i="20"/>
  <c r="AN274" i="15"/>
  <c r="Q274" i="21" s="1"/>
  <c r="BD149" i="5"/>
  <c r="BD119" i="5"/>
  <c r="BD84" i="5"/>
  <c r="R14" i="4"/>
  <c r="AI14" i="3"/>
  <c r="BD250" i="5"/>
  <c r="Q114" i="20"/>
  <c r="AN114" i="15"/>
  <c r="Q114" i="21" s="1"/>
  <c r="BD259" i="5"/>
  <c r="Q207" i="20"/>
  <c r="AN207" i="15"/>
  <c r="Q207" i="21" s="1"/>
  <c r="BD51" i="5"/>
  <c r="AN26" i="15"/>
  <c r="Q26" i="21" s="1"/>
  <c r="Q5" i="20"/>
  <c r="AN5" i="15"/>
  <c r="Q5" i="21" s="1"/>
  <c r="AI246" i="3"/>
  <c r="R246" i="4"/>
  <c r="BD220" i="5"/>
  <c r="AI131" i="3"/>
  <c r="R131" i="4"/>
  <c r="BD114" i="5"/>
  <c r="BD179" i="5"/>
  <c r="AN201" i="15"/>
  <c r="Q201" i="21" s="1"/>
  <c r="R228" i="4"/>
  <c r="AI228" i="3"/>
  <c r="AI216" i="3"/>
  <c r="R216" i="4"/>
  <c r="AN141" i="15"/>
  <c r="Q141" i="21" s="1"/>
  <c r="BA193" i="3"/>
  <c r="BB164" i="3"/>
  <c r="BM30" i="5"/>
  <c r="I30" i="11" s="1"/>
  <c r="BJ30" i="5"/>
  <c r="BN30" i="5" s="1"/>
  <c r="J30" i="11" s="1"/>
  <c r="BB68" i="3"/>
  <c r="BG125" i="5"/>
  <c r="BM293" i="5"/>
  <c r="BI95" i="5"/>
  <c r="G95" i="11" s="1"/>
  <c r="BA30" i="3"/>
  <c r="BE158" i="5"/>
  <c r="BA158" i="3" s="1"/>
  <c r="BJ15" i="5"/>
  <c r="BN15" i="5" s="1"/>
  <c r="J15" i="11" s="1"/>
  <c r="BE269" i="5"/>
  <c r="Y269" i="4" s="1"/>
  <c r="BM254" i="5"/>
  <c r="G117" i="11"/>
  <c r="BG26" i="5"/>
  <c r="BG136" i="5"/>
  <c r="BG95" i="5"/>
  <c r="G156" i="11"/>
  <c r="BB117" i="3"/>
  <c r="BB15" i="3"/>
  <c r="BG134" i="5"/>
  <c r="BB54" i="3"/>
  <c r="BM261" i="5"/>
  <c r="BE261" i="5"/>
  <c r="Y261" i="4" s="1"/>
  <c r="BB192" i="3"/>
  <c r="BB249" i="3"/>
  <c r="BI125" i="5"/>
  <c r="G125" i="11" s="1"/>
  <c r="BE249" i="5"/>
  <c r="Y249" i="4" s="1"/>
  <c r="BG68" i="5"/>
  <c r="R4" i="4"/>
  <c r="BG15" i="5"/>
  <c r="BI134" i="5"/>
  <c r="G134" i="11" s="1"/>
  <c r="BG54" i="5"/>
  <c r="BG158" i="5"/>
  <c r="BE15" i="5"/>
  <c r="Y15" i="4" s="1"/>
  <c r="BE125" i="5"/>
  <c r="Y125" i="4" s="1"/>
  <c r="BB134" i="3"/>
  <c r="BM15" i="5"/>
  <c r="I15" i="11" s="1"/>
  <c r="BE54" i="5"/>
  <c r="Y54" i="4" s="1"/>
  <c r="BG249" i="5"/>
  <c r="BE68" i="5"/>
  <c r="BA68" i="3" s="1"/>
  <c r="BE293" i="5"/>
  <c r="Y293" i="4" s="1"/>
  <c r="BI158" i="5"/>
  <c r="G158" i="11" s="1"/>
  <c r="BG269" i="5"/>
  <c r="BG293" i="5"/>
  <c r="BI164" i="5"/>
  <c r="BJ164" i="5" s="1"/>
  <c r="BN164" i="5" s="1"/>
  <c r="J164" i="11" s="1"/>
  <c r="BA156" i="3"/>
  <c r="BE192" i="5"/>
  <c r="Y192" i="4" s="1"/>
  <c r="BB83" i="3"/>
  <c r="BI192" i="5"/>
  <c r="G192" i="11" s="1"/>
  <c r="BG83" i="5"/>
  <c r="BG261" i="5"/>
  <c r="BG164" i="5"/>
  <c r="BI195" i="5"/>
  <c r="BM195" i="5" s="1"/>
  <c r="I195" i="11" s="1"/>
  <c r="BE26" i="5"/>
  <c r="BA26" i="3" s="1"/>
  <c r="BB136" i="3"/>
  <c r="BE117" i="5"/>
  <c r="Y117" i="4" s="1"/>
  <c r="BE95" i="5"/>
  <c r="Y95" i="4" s="1"/>
  <c r="BE83" i="5"/>
  <c r="Y83" i="4" s="1"/>
  <c r="BE195" i="5"/>
  <c r="BA195" i="3" s="1"/>
  <c r="BI26" i="5"/>
  <c r="G26" i="11" s="1"/>
  <c r="BI136" i="5"/>
  <c r="BM136" i="5" s="1"/>
  <c r="I136" i="11" s="1"/>
  <c r="BJ117" i="5"/>
  <c r="BN117" i="5" s="1"/>
  <c r="J117" i="11" s="1"/>
  <c r="BJ156" i="5"/>
  <c r="BN156" i="5" s="1"/>
  <c r="J156" i="11" s="1"/>
  <c r="BD231" i="5"/>
  <c r="BG231" i="5" s="1"/>
  <c r="BD237" i="5"/>
  <c r="BB237" i="3" s="1"/>
  <c r="BB195" i="3"/>
  <c r="BD291" i="5"/>
  <c r="BG291" i="5" s="1"/>
  <c r="BD227" i="5"/>
  <c r="BI227" i="5" s="1"/>
  <c r="BG117" i="5"/>
  <c r="BE141" i="5"/>
  <c r="BI141" i="5"/>
  <c r="BB141" i="3"/>
  <c r="BG141" i="5"/>
  <c r="BE223" i="5"/>
  <c r="BI223" i="5"/>
  <c r="BG223" i="5"/>
  <c r="BB223" i="3"/>
  <c r="BE186" i="5"/>
  <c r="BI186" i="5"/>
  <c r="BG186" i="5"/>
  <c r="BB186" i="3"/>
  <c r="BE197" i="5"/>
  <c r="BB197" i="3"/>
  <c r="BG197" i="5"/>
  <c r="BI197" i="5"/>
  <c r="BE50" i="5"/>
  <c r="BI50" i="5"/>
  <c r="BG50" i="5"/>
  <c r="BB50" i="3"/>
  <c r="BE113" i="5"/>
  <c r="BI113" i="5"/>
  <c r="BB113" i="3"/>
  <c r="BG113" i="5"/>
  <c r="G122" i="11"/>
  <c r="BM122" i="5"/>
  <c r="I122" i="11" s="1"/>
  <c r="BJ122" i="5"/>
  <c r="BN122" i="5" s="1"/>
  <c r="J122" i="11" s="1"/>
  <c r="BM255" i="5"/>
  <c r="BJ255" i="5"/>
  <c r="BN255" i="5" s="1"/>
  <c r="G54" i="11"/>
  <c r="BM54" i="5"/>
  <c r="I54" i="11" s="1"/>
  <c r="BJ54" i="5"/>
  <c r="BN54" i="5" s="1"/>
  <c r="J54" i="11" s="1"/>
  <c r="BM249" i="5"/>
  <c r="I249" i="11" s="1"/>
  <c r="G249" i="11"/>
  <c r="BJ249" i="5"/>
  <c r="BN249" i="5" s="1"/>
  <c r="J249" i="11" s="1"/>
  <c r="G68" i="11"/>
  <c r="BM68" i="5"/>
  <c r="I68" i="11" s="1"/>
  <c r="BJ68" i="5"/>
  <c r="BN68" i="5" s="1"/>
  <c r="J68" i="11" s="1"/>
  <c r="BM83" i="5"/>
  <c r="I83" i="11" s="1"/>
  <c r="G83" i="11"/>
  <c r="BJ83" i="5"/>
  <c r="BN83" i="5" s="1"/>
  <c r="J83" i="11" s="1"/>
  <c r="BG263" i="5"/>
  <c r="BE263" i="5"/>
  <c r="Y263" i="4" s="1"/>
  <c r="BI263" i="5"/>
  <c r="BE17" i="5"/>
  <c r="BI17" i="5"/>
  <c r="BB17" i="3"/>
  <c r="BG17" i="5"/>
  <c r="BG266" i="5"/>
  <c r="BE266" i="5"/>
  <c r="Y266" i="4" s="1"/>
  <c r="BI266" i="5"/>
  <c r="BE24" i="5"/>
  <c r="BB24" i="3"/>
  <c r="BG24" i="5"/>
  <c r="BI24" i="5"/>
  <c r="BA213" i="3"/>
  <c r="Y213" i="4"/>
  <c r="Y116" i="4"/>
  <c r="BA116" i="3"/>
  <c r="BE138" i="5"/>
  <c r="BI138" i="5"/>
  <c r="BG138" i="5"/>
  <c r="BB138" i="3"/>
  <c r="BI219" i="5"/>
  <c r="BE219" i="5"/>
  <c r="BB219" i="3"/>
  <c r="BG219" i="5"/>
  <c r="BE56" i="5"/>
  <c r="BI56" i="5"/>
  <c r="BG56" i="5"/>
  <c r="BB56" i="3"/>
  <c r="Y91" i="4"/>
  <c r="BA91" i="3"/>
  <c r="BD128" i="5"/>
  <c r="BD235" i="5"/>
  <c r="BA59" i="3"/>
  <c r="Y59" i="4"/>
  <c r="Y41" i="4"/>
  <c r="BA41" i="3"/>
  <c r="Y140" i="4"/>
  <c r="BA140" i="3"/>
  <c r="BE162" i="5"/>
  <c r="BG162" i="5"/>
  <c r="BI162" i="5"/>
  <c r="BB162" i="3"/>
  <c r="BE233" i="5"/>
  <c r="BG233" i="5"/>
  <c r="BB233" i="3"/>
  <c r="BI233" i="5"/>
  <c r="G6" i="11"/>
  <c r="BM6" i="5"/>
  <c r="I6" i="11" s="1"/>
  <c r="BJ6" i="5"/>
  <c r="BN6" i="5" s="1"/>
  <c r="J6" i="11" s="1"/>
  <c r="BA203" i="3"/>
  <c r="Y203" i="4"/>
  <c r="BA224" i="3"/>
  <c r="Y224" i="4"/>
  <c r="BE120" i="5"/>
  <c r="BI120" i="5"/>
  <c r="BG120" i="5"/>
  <c r="BB120" i="3"/>
  <c r="BA172" i="3"/>
  <c r="Y172" i="4"/>
  <c r="BM281" i="5"/>
  <c r="BJ281" i="5"/>
  <c r="BN281" i="5" s="1"/>
  <c r="G70" i="11"/>
  <c r="BM70" i="5"/>
  <c r="I70" i="11" s="1"/>
  <c r="BJ70" i="5"/>
  <c r="BN70" i="5" s="1"/>
  <c r="J70" i="11" s="1"/>
  <c r="Y111" i="4"/>
  <c r="BA111" i="3"/>
  <c r="BE7" i="5"/>
  <c r="BG7" i="5"/>
  <c r="BB7" i="3"/>
  <c r="BI7" i="5"/>
  <c r="G213" i="11"/>
  <c r="BM213" i="5"/>
  <c r="I213" i="11" s="1"/>
  <c r="BJ213" i="5"/>
  <c r="BN213" i="5" s="1"/>
  <c r="J213" i="11" s="1"/>
  <c r="BA25" i="3"/>
  <c r="Y25" i="4"/>
  <c r="G217" i="11"/>
  <c r="BM217" i="5"/>
  <c r="I217" i="11" s="1"/>
  <c r="BJ217" i="5"/>
  <c r="BN217" i="5" s="1"/>
  <c r="J217" i="11" s="1"/>
  <c r="BE31" i="5"/>
  <c r="BG31" i="5"/>
  <c r="BB31" i="3"/>
  <c r="BI31" i="5"/>
  <c r="BA134" i="3"/>
  <c r="Y134" i="4"/>
  <c r="BE13" i="5"/>
  <c r="BB13" i="3"/>
  <c r="BG13" i="5"/>
  <c r="BI13" i="5"/>
  <c r="BM271" i="5"/>
  <c r="BJ271" i="5"/>
  <c r="BN271" i="5" s="1"/>
  <c r="BM269" i="5"/>
  <c r="BJ269" i="5"/>
  <c r="BN269" i="5" s="1"/>
  <c r="BE9" i="5"/>
  <c r="BG9" i="5"/>
  <c r="BB9" i="3"/>
  <c r="BI9" i="5"/>
  <c r="BG258" i="5"/>
  <c r="BI258" i="5"/>
  <c r="BE258" i="5"/>
  <c r="Y258" i="4" s="1"/>
  <c r="BE124" i="5"/>
  <c r="BI124" i="5"/>
  <c r="BB124" i="3"/>
  <c r="BG124" i="5"/>
  <c r="BE173" i="5"/>
  <c r="BI173" i="5"/>
  <c r="BB173" i="3"/>
  <c r="BG173" i="5"/>
  <c r="BE64" i="5"/>
  <c r="BG64" i="5"/>
  <c r="BB64" i="3"/>
  <c r="BI64" i="5"/>
  <c r="BE85" i="5"/>
  <c r="BB85" i="3"/>
  <c r="BG85" i="5"/>
  <c r="BI85" i="5"/>
  <c r="G91" i="11"/>
  <c r="BM91" i="5"/>
  <c r="I91" i="11" s="1"/>
  <c r="BJ91" i="5"/>
  <c r="BN91" i="5" s="1"/>
  <c r="J91" i="11" s="1"/>
  <c r="G115" i="11"/>
  <c r="BM115" i="5"/>
  <c r="I115" i="11" s="1"/>
  <c r="BJ115" i="5"/>
  <c r="BN115" i="5" s="1"/>
  <c r="J115" i="11" s="1"/>
  <c r="G191" i="11"/>
  <c r="BM191" i="5"/>
  <c r="I191" i="11" s="1"/>
  <c r="BJ191" i="5"/>
  <c r="BN191" i="5" s="1"/>
  <c r="J191" i="11" s="1"/>
  <c r="BJ283" i="5"/>
  <c r="BN283" i="5" s="1"/>
  <c r="BM283" i="5"/>
  <c r="Y80" i="4"/>
  <c r="BA80" i="3"/>
  <c r="BM225" i="5"/>
  <c r="I225" i="11" s="1"/>
  <c r="BJ225" i="5"/>
  <c r="BN225" i="5" s="1"/>
  <c r="J225" i="11" s="1"/>
  <c r="G225" i="11"/>
  <c r="G41" i="11"/>
  <c r="BM41" i="5"/>
  <c r="I41" i="11" s="1"/>
  <c r="BJ41" i="5"/>
  <c r="BN41" i="5" s="1"/>
  <c r="J41" i="11" s="1"/>
  <c r="BA217" i="3"/>
  <c r="Y217" i="4"/>
  <c r="BA43" i="3"/>
  <c r="Y43" i="4"/>
  <c r="BE5" i="5"/>
  <c r="BG5" i="5"/>
  <c r="BB5" i="3"/>
  <c r="BI5" i="5"/>
  <c r="BE10" i="5"/>
  <c r="BI10" i="5"/>
  <c r="BB10" i="3"/>
  <c r="BG10" i="5"/>
  <c r="BE121" i="5"/>
  <c r="BB121" i="3"/>
  <c r="BG121" i="5"/>
  <c r="BI121" i="5"/>
  <c r="Y6" i="4"/>
  <c r="BA6" i="3"/>
  <c r="G203" i="11"/>
  <c r="BM203" i="5"/>
  <c r="I203" i="11" s="1"/>
  <c r="BJ203" i="5"/>
  <c r="BN203" i="5" s="1"/>
  <c r="J203" i="11" s="1"/>
  <c r="G166" i="11"/>
  <c r="BM166" i="5"/>
  <c r="I166" i="11" s="1"/>
  <c r="BJ166" i="5"/>
  <c r="BN166" i="5" s="1"/>
  <c r="J166" i="11" s="1"/>
  <c r="G22" i="11"/>
  <c r="BM22" i="5"/>
  <c r="I22" i="11" s="1"/>
  <c r="BJ22" i="5"/>
  <c r="BN22" i="5" s="1"/>
  <c r="J22" i="11" s="1"/>
  <c r="BE75" i="5"/>
  <c r="BG75" i="5"/>
  <c r="BB75" i="3"/>
  <c r="BI75" i="5"/>
  <c r="G177" i="11"/>
  <c r="BM177" i="5"/>
  <c r="I177" i="11" s="1"/>
  <c r="BJ177" i="5"/>
  <c r="BN177" i="5" s="1"/>
  <c r="J177" i="11" s="1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52" i="5"/>
  <c r="BI52" i="5"/>
  <c r="BB52" i="3"/>
  <c r="BG52" i="5"/>
  <c r="BE76" i="5"/>
  <c r="BG76" i="5"/>
  <c r="BB76" i="3"/>
  <c r="BI76" i="5"/>
  <c r="BI189" i="5"/>
  <c r="BE189" i="5"/>
  <c r="BB189" i="3"/>
  <c r="BG189" i="5"/>
  <c r="BG285" i="5"/>
  <c r="BE285" i="5"/>
  <c r="Y285" i="4" s="1"/>
  <c r="BI285" i="5"/>
  <c r="BM278" i="5"/>
  <c r="BJ278" i="5"/>
  <c r="BN278" i="5" s="1"/>
  <c r="BD215" i="5"/>
  <c r="BA74" i="3"/>
  <c r="Y74" i="4"/>
  <c r="Y136" i="4"/>
  <c r="BA136" i="3"/>
  <c r="G43" i="11"/>
  <c r="BM43" i="5"/>
  <c r="I43" i="11" s="1"/>
  <c r="BJ43" i="5"/>
  <c r="BN43" i="5" s="1"/>
  <c r="J43" i="11" s="1"/>
  <c r="BE185" i="5"/>
  <c r="BG185" i="5"/>
  <c r="BB185" i="3"/>
  <c r="BI185" i="5"/>
  <c r="BA177" i="3"/>
  <c r="Y177" i="4"/>
  <c r="Y146" i="4"/>
  <c r="BA146" i="3"/>
  <c r="BE142" i="5"/>
  <c r="BI142" i="5"/>
  <c r="BG142" i="5"/>
  <c r="BB142" i="3"/>
  <c r="Y39" i="4"/>
  <c r="BA39" i="3"/>
  <c r="Y133" i="4"/>
  <c r="BA133" i="3"/>
  <c r="Y248" i="4"/>
  <c r="BA248" i="3"/>
  <c r="Y145" i="4"/>
  <c r="BA145" i="3"/>
  <c r="G105" i="11"/>
  <c r="BM105" i="5"/>
  <c r="I105" i="11" s="1"/>
  <c r="BJ105" i="5"/>
  <c r="BN105" i="5" s="1"/>
  <c r="J105" i="11" s="1"/>
  <c r="BD211" i="5"/>
  <c r="BA53" i="3"/>
  <c r="Y53" i="4"/>
  <c r="BG289" i="5"/>
  <c r="BE289" i="5"/>
  <c r="Y289" i="4" s="1"/>
  <c r="BI289" i="5"/>
  <c r="Y97" i="4"/>
  <c r="BA97" i="3"/>
  <c r="BA58" i="3"/>
  <c r="Y58" i="4"/>
  <c r="BA164" i="3"/>
  <c r="Y164" i="4"/>
  <c r="G111" i="11"/>
  <c r="BM111" i="5"/>
  <c r="I111" i="11" s="1"/>
  <c r="BJ111" i="5"/>
  <c r="BN111" i="5" s="1"/>
  <c r="J111" i="11" s="1"/>
  <c r="G239" i="11"/>
  <c r="BM239" i="5"/>
  <c r="I239" i="11" s="1"/>
  <c r="BJ239" i="5"/>
  <c r="BN239" i="5" s="1"/>
  <c r="J239" i="11" s="1"/>
  <c r="BA166" i="3"/>
  <c r="Y166" i="4"/>
  <c r="BM184" i="5" l="1"/>
  <c r="I184" i="11" s="1"/>
  <c r="BJ184" i="5"/>
  <c r="BN184" i="5" s="1"/>
  <c r="J184" i="11" s="1"/>
  <c r="BM94" i="5"/>
  <c r="I94" i="11" s="1"/>
  <c r="BA94" i="3"/>
  <c r="G94" i="11"/>
  <c r="BM116" i="5"/>
  <c r="I116" i="11" s="1"/>
  <c r="BJ103" i="5"/>
  <c r="BN103" i="5" s="1"/>
  <c r="J103" i="11" s="1"/>
  <c r="G103" i="11"/>
  <c r="BJ116" i="5"/>
  <c r="BN116" i="5" s="1"/>
  <c r="J116" i="11" s="1"/>
  <c r="G137" i="11"/>
  <c r="BJ295" i="5"/>
  <c r="BN295" i="5" s="1"/>
  <c r="BM59" i="5"/>
  <c r="I59" i="11" s="1"/>
  <c r="G59" i="11"/>
  <c r="BE241" i="5"/>
  <c r="BA241" i="3" s="1"/>
  <c r="BI232" i="5"/>
  <c r="BM232" i="5" s="1"/>
  <c r="I232" i="11" s="1"/>
  <c r="BA72" i="3"/>
  <c r="BG241" i="5"/>
  <c r="G241" i="11"/>
  <c r="BE232" i="5"/>
  <c r="BA232" i="3" s="1"/>
  <c r="BB241" i="3"/>
  <c r="BM241" i="5"/>
  <c r="I241" i="11" s="1"/>
  <c r="BB232" i="3"/>
  <c r="BJ137" i="5"/>
  <c r="BN137" i="5" s="1"/>
  <c r="J137" i="11" s="1"/>
  <c r="BE35" i="5"/>
  <c r="Y35" i="4" s="1"/>
  <c r="BG49" i="5"/>
  <c r="BE34" i="5"/>
  <c r="BA34" i="3" s="1"/>
  <c r="G148" i="11"/>
  <c r="BJ72" i="5"/>
  <c r="BN72" i="5" s="1"/>
  <c r="J72" i="11" s="1"/>
  <c r="BJ78" i="5"/>
  <c r="BN78" i="5" s="1"/>
  <c r="J78" i="11" s="1"/>
  <c r="BG299" i="5"/>
  <c r="G78" i="11"/>
  <c r="BE147" i="5"/>
  <c r="Y147" i="4" s="1"/>
  <c r="BJ148" i="5"/>
  <c r="BN148" i="5" s="1"/>
  <c r="J148" i="11" s="1"/>
  <c r="BG34" i="5"/>
  <c r="BE153" i="5"/>
  <c r="Y153" i="4" s="1"/>
  <c r="BI209" i="5"/>
  <c r="BM209" i="5" s="1"/>
  <c r="I209" i="11" s="1"/>
  <c r="BI210" i="5"/>
  <c r="BM210" i="5" s="1"/>
  <c r="I210" i="11" s="1"/>
  <c r="BB218" i="3"/>
  <c r="BM171" i="5"/>
  <c r="I171" i="11" s="1"/>
  <c r="BE49" i="5"/>
  <c r="Y49" i="4" s="1"/>
  <c r="BG33" i="5"/>
  <c r="BG206" i="5"/>
  <c r="BI107" i="5"/>
  <c r="G107" i="11" s="1"/>
  <c r="BG8" i="5"/>
  <c r="BM265" i="5"/>
  <c r="Y148" i="4"/>
  <c r="G72" i="11"/>
  <c r="BA169" i="3"/>
  <c r="BG153" i="5"/>
  <c r="BG187" i="5"/>
  <c r="BJ270" i="5"/>
  <c r="BN270" i="5" s="1"/>
  <c r="BI187" i="5"/>
  <c r="BM187" i="5" s="1"/>
  <c r="I187" i="11" s="1"/>
  <c r="BB168" i="3"/>
  <c r="BJ169" i="5"/>
  <c r="BN169" i="5" s="1"/>
  <c r="J169" i="11" s="1"/>
  <c r="BI27" i="5"/>
  <c r="G27" i="11" s="1"/>
  <c r="BI168" i="5"/>
  <c r="BM168" i="5" s="1"/>
  <c r="I168" i="11" s="1"/>
  <c r="BI49" i="5"/>
  <c r="BM49" i="5" s="1"/>
  <c r="I49" i="11" s="1"/>
  <c r="BE27" i="5"/>
  <c r="Y27" i="4" s="1"/>
  <c r="BB153" i="3"/>
  <c r="BB187" i="3"/>
  <c r="BG168" i="5"/>
  <c r="BI34" i="5"/>
  <c r="G34" i="11" s="1"/>
  <c r="BB19" i="3"/>
  <c r="G169" i="11"/>
  <c r="BI229" i="5"/>
  <c r="G229" i="11" s="1"/>
  <c r="BA122" i="3"/>
  <c r="Y239" i="4"/>
  <c r="BM53" i="5"/>
  <c r="I53" i="11" s="1"/>
  <c r="BB209" i="3"/>
  <c r="BB33" i="3"/>
  <c r="BE210" i="5"/>
  <c r="Y210" i="4" s="1"/>
  <c r="BG218" i="5"/>
  <c r="BI206" i="5"/>
  <c r="G206" i="11" s="1"/>
  <c r="BI147" i="5"/>
  <c r="BJ147" i="5" s="1"/>
  <c r="BN147" i="5" s="1"/>
  <c r="J147" i="11" s="1"/>
  <c r="BE8" i="5"/>
  <c r="Y8" i="4" s="1"/>
  <c r="G171" i="11"/>
  <c r="BE209" i="5"/>
  <c r="Y209" i="4" s="1"/>
  <c r="BI175" i="5"/>
  <c r="BM175" i="5" s="1"/>
  <c r="I175" i="11" s="1"/>
  <c r="BI33" i="5"/>
  <c r="BM33" i="5" s="1"/>
  <c r="I33" i="11" s="1"/>
  <c r="BI272" i="5"/>
  <c r="BJ272" i="5" s="1"/>
  <c r="BN272" i="5" s="1"/>
  <c r="BE218" i="5"/>
  <c r="BA218" i="3" s="1"/>
  <c r="BB206" i="3"/>
  <c r="BB8" i="3"/>
  <c r="BE175" i="5"/>
  <c r="BA175" i="3" s="1"/>
  <c r="BE272" i="5"/>
  <c r="Y272" i="4" s="1"/>
  <c r="BB77" i="3"/>
  <c r="BI12" i="5"/>
  <c r="G12" i="11" s="1"/>
  <c r="BE86" i="5"/>
  <c r="Y86" i="4" s="1"/>
  <c r="BG247" i="5"/>
  <c r="BI48" i="5"/>
  <c r="BM48" i="5" s="1"/>
  <c r="I48" i="11" s="1"/>
  <c r="BJ90" i="5"/>
  <c r="BN90" i="5" s="1"/>
  <c r="J90" i="11" s="1"/>
  <c r="BI299" i="5"/>
  <c r="BM299" i="5" s="1"/>
  <c r="BM92" i="5"/>
  <c r="I92" i="11" s="1"/>
  <c r="BM97" i="5"/>
  <c r="I97" i="11" s="1"/>
  <c r="BE48" i="5"/>
  <c r="BA48" i="3" s="1"/>
  <c r="BI77" i="5"/>
  <c r="G77" i="11" s="1"/>
  <c r="BB46" i="3"/>
  <c r="BE12" i="5"/>
  <c r="BA12" i="3" s="1"/>
  <c r="BE229" i="5"/>
  <c r="BA229" i="3" s="1"/>
  <c r="BG48" i="5"/>
  <c r="BG77" i="5"/>
  <c r="BG12" i="5"/>
  <c r="BM133" i="5"/>
  <c r="I133" i="11" s="1"/>
  <c r="BB234" i="3"/>
  <c r="BA21" i="3"/>
  <c r="BG175" i="5"/>
  <c r="BB210" i="3"/>
  <c r="BJ53" i="5"/>
  <c r="BN53" i="5" s="1"/>
  <c r="J53" i="11" s="1"/>
  <c r="BA199" i="3"/>
  <c r="BB152" i="3"/>
  <c r="BA171" i="3"/>
  <c r="Y105" i="4"/>
  <c r="BJ160" i="5"/>
  <c r="BN160" i="5" s="1"/>
  <c r="J160" i="11" s="1"/>
  <c r="BG147" i="5"/>
  <c r="BG161" i="5"/>
  <c r="BB194" i="3"/>
  <c r="BB161" i="3"/>
  <c r="BI86" i="5"/>
  <c r="G86" i="11" s="1"/>
  <c r="BE107" i="5"/>
  <c r="BA107" i="3" s="1"/>
  <c r="BM99" i="5"/>
  <c r="I99" i="11" s="1"/>
  <c r="G199" i="11"/>
  <c r="BA99" i="3"/>
  <c r="Y62" i="4"/>
  <c r="Y225" i="4"/>
  <c r="BG66" i="5"/>
  <c r="BE19" i="5"/>
  <c r="BA19" i="3" s="1"/>
  <c r="BB107" i="3"/>
  <c r="BM46" i="5"/>
  <c r="I46" i="11" s="1"/>
  <c r="BI19" i="5"/>
  <c r="BJ19" i="5" s="1"/>
  <c r="BN19" i="5" s="1"/>
  <c r="J19" i="11" s="1"/>
  <c r="BM199" i="5"/>
  <c r="I199" i="11" s="1"/>
  <c r="BI174" i="5"/>
  <c r="G174" i="11" s="1"/>
  <c r="BE230" i="5"/>
  <c r="Y230" i="4" s="1"/>
  <c r="BJ294" i="5"/>
  <c r="BN294" i="5" s="1"/>
  <c r="Y20" i="4"/>
  <c r="BI247" i="5"/>
  <c r="BJ247" i="5" s="1"/>
  <c r="BN247" i="5" s="1"/>
  <c r="J247" i="11" s="1"/>
  <c r="BJ45" i="5"/>
  <c r="BN45" i="5" s="1"/>
  <c r="J45" i="11" s="1"/>
  <c r="BM109" i="5"/>
  <c r="I109" i="11" s="1"/>
  <c r="BM90" i="5"/>
  <c r="I90" i="11" s="1"/>
  <c r="BI152" i="5"/>
  <c r="BM152" i="5" s="1"/>
  <c r="I152" i="11" s="1"/>
  <c r="BG277" i="5"/>
  <c r="BB27" i="3"/>
  <c r="BE152" i="5"/>
  <c r="Y152" i="4" s="1"/>
  <c r="BG234" i="5"/>
  <c r="BG46" i="5"/>
  <c r="BI196" i="5"/>
  <c r="BM196" i="5" s="1"/>
  <c r="I196" i="11" s="1"/>
  <c r="BG86" i="5"/>
  <c r="BE247" i="5"/>
  <c r="Y247" i="4" s="1"/>
  <c r="BE161" i="5"/>
  <c r="BA161" i="3" s="1"/>
  <c r="BJ46" i="5"/>
  <c r="BN46" i="5" s="1"/>
  <c r="J46" i="11" s="1"/>
  <c r="BB229" i="3"/>
  <c r="BE277" i="5"/>
  <c r="Y277" i="4" s="1"/>
  <c r="BE234" i="5"/>
  <c r="Y234" i="4" s="1"/>
  <c r="BJ109" i="5"/>
  <c r="BN109" i="5" s="1"/>
  <c r="J109" i="11" s="1"/>
  <c r="BE46" i="5"/>
  <c r="BA46" i="3" s="1"/>
  <c r="BM73" i="5"/>
  <c r="I73" i="11" s="1"/>
  <c r="BG35" i="5"/>
  <c r="BI66" i="5"/>
  <c r="BJ66" i="5" s="1"/>
  <c r="BN66" i="5" s="1"/>
  <c r="J66" i="11" s="1"/>
  <c r="BE174" i="5"/>
  <c r="Y174" i="4" s="1"/>
  <c r="Y229" i="4"/>
  <c r="BB35" i="3"/>
  <c r="BB66" i="3"/>
  <c r="BG174" i="5"/>
  <c r="BJ88" i="5"/>
  <c r="BN88" i="5" s="1"/>
  <c r="J88" i="11" s="1"/>
  <c r="Y32" i="4"/>
  <c r="BJ32" i="5"/>
  <c r="BN32" i="5" s="1"/>
  <c r="J32" i="11" s="1"/>
  <c r="BA226" i="3"/>
  <c r="BJ167" i="5"/>
  <c r="BN167" i="5" s="1"/>
  <c r="J167" i="11" s="1"/>
  <c r="BJ248" i="5"/>
  <c r="BN248" i="5" s="1"/>
  <c r="J248" i="11" s="1"/>
  <c r="Y167" i="4"/>
  <c r="G92" i="11"/>
  <c r="BJ133" i="5"/>
  <c r="BN133" i="5" s="1"/>
  <c r="J133" i="11" s="1"/>
  <c r="BM275" i="5"/>
  <c r="Y71" i="4"/>
  <c r="BA115" i="3"/>
  <c r="G248" i="11"/>
  <c r="Y123" i="4"/>
  <c r="G167" i="11"/>
  <c r="BG207" i="5"/>
  <c r="G170" i="11"/>
  <c r="BA78" i="3"/>
  <c r="Y182" i="4"/>
  <c r="Y155" i="4"/>
  <c r="BI284" i="5"/>
  <c r="BJ284" i="5" s="1"/>
  <c r="BN284" i="5" s="1"/>
  <c r="G99" i="11"/>
  <c r="G97" i="11"/>
  <c r="BJ146" i="5"/>
  <c r="BN146" i="5" s="1"/>
  <c r="J146" i="11" s="1"/>
  <c r="BM45" i="5"/>
  <c r="I45" i="11" s="1"/>
  <c r="BM297" i="5"/>
  <c r="BB159" i="3"/>
  <c r="BM280" i="5"/>
  <c r="BM129" i="5"/>
  <c r="I129" i="11" s="1"/>
  <c r="BJ73" i="5"/>
  <c r="BN73" i="5" s="1"/>
  <c r="J73" i="11" s="1"/>
  <c r="BM104" i="5"/>
  <c r="I104" i="11" s="1"/>
  <c r="Y70" i="4"/>
  <c r="G200" i="11"/>
  <c r="G110" i="11"/>
  <c r="BA73" i="3"/>
  <c r="G145" i="11"/>
  <c r="BA101" i="3"/>
  <c r="BM160" i="5"/>
  <c r="I160" i="11" s="1"/>
  <c r="G224" i="11"/>
  <c r="Y110" i="4"/>
  <c r="BM71" i="5"/>
  <c r="I71" i="11" s="1"/>
  <c r="Y216" i="4"/>
  <c r="BM32" i="5"/>
  <c r="I32" i="11" s="1"/>
  <c r="G88" i="11"/>
  <c r="BJ224" i="5"/>
  <c r="BN224" i="5" s="1"/>
  <c r="J224" i="11" s="1"/>
  <c r="Y160" i="4"/>
  <c r="Y55" i="4"/>
  <c r="BM62" i="5"/>
  <c r="I62" i="11" s="1"/>
  <c r="BJ145" i="5"/>
  <c r="BN145" i="5" s="1"/>
  <c r="J145" i="11" s="1"/>
  <c r="Y201" i="4"/>
  <c r="BM200" i="5"/>
  <c r="I200" i="11" s="1"/>
  <c r="BM25" i="5"/>
  <c r="I25" i="11" s="1"/>
  <c r="BJ110" i="5"/>
  <c r="BN110" i="5" s="1"/>
  <c r="J110" i="11" s="1"/>
  <c r="G216" i="11"/>
  <c r="BE198" i="5"/>
  <c r="Y198" i="4" s="1"/>
  <c r="BM226" i="5"/>
  <c r="I226" i="11" s="1"/>
  <c r="Y191" i="4"/>
  <c r="BM74" i="5"/>
  <c r="I74" i="11" s="1"/>
  <c r="BM216" i="5"/>
  <c r="I216" i="11" s="1"/>
  <c r="BE100" i="5"/>
  <c r="Y100" i="4" s="1"/>
  <c r="G207" i="11"/>
  <c r="BM170" i="5"/>
  <c r="I170" i="11" s="1"/>
  <c r="Y200" i="4"/>
  <c r="G201" i="11"/>
  <c r="G104" i="11"/>
  <c r="BM55" i="5"/>
  <c r="I55" i="11" s="1"/>
  <c r="BJ55" i="5"/>
  <c r="BN55" i="5" s="1"/>
  <c r="J55" i="11" s="1"/>
  <c r="BG96" i="5"/>
  <c r="Y22" i="4"/>
  <c r="BE207" i="5"/>
  <c r="Y207" i="4" s="1"/>
  <c r="G112" i="11"/>
  <c r="BJ207" i="5"/>
  <c r="BN207" i="5" s="1"/>
  <c r="J207" i="11" s="1"/>
  <c r="BB207" i="3"/>
  <c r="BJ226" i="5"/>
  <c r="BN226" i="5" s="1"/>
  <c r="J226" i="11" s="1"/>
  <c r="BJ25" i="5"/>
  <c r="BN25" i="5" s="1"/>
  <c r="J25" i="11" s="1"/>
  <c r="G71" i="11"/>
  <c r="G74" i="11"/>
  <c r="BJ126" i="5"/>
  <c r="BN126" i="5" s="1"/>
  <c r="J126" i="11" s="1"/>
  <c r="BG87" i="5"/>
  <c r="BB154" i="3"/>
  <c r="BG276" i="5"/>
  <c r="BJ69" i="5"/>
  <c r="BN69" i="5" s="1"/>
  <c r="J69" i="11" s="1"/>
  <c r="G58" i="11"/>
  <c r="Y92" i="4"/>
  <c r="BM201" i="5"/>
  <c r="I201" i="11" s="1"/>
  <c r="Y45" i="4"/>
  <c r="BA118" i="3"/>
  <c r="BE67" i="5"/>
  <c r="Y67" i="4" s="1"/>
  <c r="BJ47" i="5"/>
  <c r="BN47" i="5" s="1"/>
  <c r="J47" i="11" s="1"/>
  <c r="G47" i="11"/>
  <c r="BG238" i="5"/>
  <c r="BM61" i="5"/>
  <c r="I61" i="11" s="1"/>
  <c r="BG300" i="5"/>
  <c r="Y170" i="4"/>
  <c r="BE228" i="5"/>
  <c r="Y228" i="4" s="1"/>
  <c r="BE37" i="5"/>
  <c r="Y37" i="4" s="1"/>
  <c r="BG102" i="5"/>
  <c r="Y63" i="4"/>
  <c r="BA63" i="3"/>
  <c r="BM208" i="5"/>
  <c r="I208" i="11" s="1"/>
  <c r="BJ62" i="5"/>
  <c r="BN62" i="5" s="1"/>
  <c r="J62" i="11" s="1"/>
  <c r="BA88" i="3"/>
  <c r="Y47" i="4"/>
  <c r="BE87" i="5"/>
  <c r="Y87" i="4" s="1"/>
  <c r="BG154" i="5"/>
  <c r="BG100" i="5"/>
  <c r="BB198" i="3"/>
  <c r="BB143" i="3"/>
  <c r="BM126" i="5"/>
  <c r="I126" i="11" s="1"/>
  <c r="BJ251" i="5"/>
  <c r="BN251" i="5" s="1"/>
  <c r="BB87" i="3"/>
  <c r="BE154" i="5"/>
  <c r="Y154" i="4" s="1"/>
  <c r="BB100" i="3"/>
  <c r="BG198" i="5"/>
  <c r="BI276" i="5"/>
  <c r="BM276" i="5" s="1"/>
  <c r="BI143" i="5"/>
  <c r="G143" i="11" s="1"/>
  <c r="BA98" i="3"/>
  <c r="BM80" i="5"/>
  <c r="I80" i="11" s="1"/>
  <c r="Y69" i="4"/>
  <c r="BA144" i="3"/>
  <c r="BJ208" i="5"/>
  <c r="BN208" i="5" s="1"/>
  <c r="J208" i="11" s="1"/>
  <c r="BA40" i="3"/>
  <c r="BI37" i="5"/>
  <c r="BM37" i="5" s="1"/>
  <c r="I37" i="11" s="1"/>
  <c r="BI102" i="5"/>
  <c r="BJ102" i="5" s="1"/>
  <c r="BN102" i="5" s="1"/>
  <c r="J102" i="11" s="1"/>
  <c r="BG260" i="5"/>
  <c r="BB228" i="3"/>
  <c r="BA129" i="3"/>
  <c r="G80" i="11"/>
  <c r="BG37" i="5"/>
  <c r="BE102" i="5"/>
  <c r="BA102" i="3" s="1"/>
  <c r="BE260" i="5"/>
  <c r="Y260" i="4" s="1"/>
  <c r="BG228" i="5"/>
  <c r="BM69" i="5"/>
  <c r="I69" i="11" s="1"/>
  <c r="Y214" i="4"/>
  <c r="BM273" i="5"/>
  <c r="BM118" i="5"/>
  <c r="I118" i="11" s="1"/>
  <c r="BI238" i="5"/>
  <c r="G238" i="11" s="1"/>
  <c r="BI67" i="5"/>
  <c r="G67" i="11" s="1"/>
  <c r="BE96" i="5"/>
  <c r="Y96" i="4" s="1"/>
  <c r="BE244" i="5"/>
  <c r="Y244" i="4" s="1"/>
  <c r="BJ112" i="5"/>
  <c r="BN112" i="5" s="1"/>
  <c r="J112" i="11" s="1"/>
  <c r="Y126" i="4"/>
  <c r="BJ58" i="5"/>
  <c r="BN58" i="5" s="1"/>
  <c r="J58" i="11" s="1"/>
  <c r="BJ61" i="5"/>
  <c r="BN61" i="5" s="1"/>
  <c r="J61" i="11" s="1"/>
  <c r="BB238" i="3"/>
  <c r="BG67" i="5"/>
  <c r="BI300" i="5"/>
  <c r="BJ300" i="5" s="1"/>
  <c r="BN300" i="5" s="1"/>
  <c r="BI96" i="5"/>
  <c r="BM96" i="5" s="1"/>
  <c r="I96" i="11" s="1"/>
  <c r="BG244" i="5"/>
  <c r="G118" i="11"/>
  <c r="BI244" i="5"/>
  <c r="BJ244" i="5" s="1"/>
  <c r="BN244" i="5" s="1"/>
  <c r="J244" i="11" s="1"/>
  <c r="BI28" i="5"/>
  <c r="BM28" i="5" s="1"/>
  <c r="I28" i="11" s="1"/>
  <c r="G146" i="11"/>
  <c r="BM172" i="5"/>
  <c r="I172" i="11" s="1"/>
  <c r="BI230" i="5"/>
  <c r="BJ230" i="5" s="1"/>
  <c r="BN230" i="5" s="1"/>
  <c r="J230" i="11" s="1"/>
  <c r="BE159" i="5"/>
  <c r="Y159" i="4" s="1"/>
  <c r="BE194" i="5"/>
  <c r="BA194" i="3" s="1"/>
  <c r="BG196" i="5"/>
  <c r="BG28" i="5"/>
  <c r="BB230" i="3"/>
  <c r="BM98" i="5"/>
  <c r="I98" i="11" s="1"/>
  <c r="BA112" i="3"/>
  <c r="G172" i="11"/>
  <c r="G98" i="11"/>
  <c r="BJ129" i="5"/>
  <c r="BN129" i="5" s="1"/>
  <c r="J129" i="11" s="1"/>
  <c r="BE284" i="5"/>
  <c r="Y284" i="4" s="1"/>
  <c r="BI159" i="5"/>
  <c r="G159" i="11" s="1"/>
  <c r="BI194" i="5"/>
  <c r="BJ194" i="5" s="1"/>
  <c r="BN194" i="5" s="1"/>
  <c r="J194" i="11" s="1"/>
  <c r="BE196" i="5"/>
  <c r="BA196" i="3" s="1"/>
  <c r="BB28" i="3"/>
  <c r="G63" i="11"/>
  <c r="BM63" i="5"/>
  <c r="I63" i="11" s="1"/>
  <c r="BJ63" i="5"/>
  <c r="BN63" i="5" s="1"/>
  <c r="J63" i="11" s="1"/>
  <c r="BM292" i="5"/>
  <c r="BJ292" i="5"/>
  <c r="BN292" i="5" s="1"/>
  <c r="BM214" i="5"/>
  <c r="I214" i="11" s="1"/>
  <c r="G214" i="11"/>
  <c r="BJ214" i="5"/>
  <c r="BN214" i="5" s="1"/>
  <c r="J214" i="11" s="1"/>
  <c r="BA208" i="3"/>
  <c r="Y208" i="4"/>
  <c r="BJ155" i="5"/>
  <c r="BN155" i="5" s="1"/>
  <c r="J155" i="11" s="1"/>
  <c r="BM155" i="5"/>
  <c r="I155" i="11" s="1"/>
  <c r="G155" i="11"/>
  <c r="BE114" i="5"/>
  <c r="BI114" i="5"/>
  <c r="BG114" i="5"/>
  <c r="BB114" i="3"/>
  <c r="BE259" i="5"/>
  <c r="Y259" i="4" s="1"/>
  <c r="BG259" i="5"/>
  <c r="BI259" i="5"/>
  <c r="G140" i="11"/>
  <c r="BI179" i="5"/>
  <c r="BG179" i="5"/>
  <c r="BB179" i="3"/>
  <c r="BE179" i="5"/>
  <c r="BG220" i="5"/>
  <c r="BE220" i="5"/>
  <c r="BI220" i="5"/>
  <c r="BB220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B42" i="3"/>
  <c r="BG42" i="5"/>
  <c r="BI42" i="5"/>
  <c r="BE42" i="5"/>
  <c r="BI202" i="5"/>
  <c r="BB202" i="3"/>
  <c r="BG202" i="5"/>
  <c r="BE202" i="5"/>
  <c r="BE286" i="5"/>
  <c r="Y286" i="4" s="1"/>
  <c r="BI286" i="5"/>
  <c r="BG286" i="5"/>
  <c r="BM277" i="5"/>
  <c r="BJ277" i="5"/>
  <c r="BN277" i="5" s="1"/>
  <c r="BJ153" i="5"/>
  <c r="BN153" i="5" s="1"/>
  <c r="J153" i="11" s="1"/>
  <c r="BM153" i="5"/>
  <c r="I153" i="11" s="1"/>
  <c r="G153" i="11"/>
  <c r="G100" i="11"/>
  <c r="BM100" i="5"/>
  <c r="I100" i="11" s="1"/>
  <c r="BJ100" i="5"/>
  <c r="BN100" i="5" s="1"/>
  <c r="J100" i="11" s="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I288" i="5"/>
  <c r="BG288" i="5"/>
  <c r="BE288" i="5"/>
  <c r="Y288" i="4" s="1"/>
  <c r="BM8" i="5"/>
  <c r="I8" i="11" s="1"/>
  <c r="BJ8" i="5"/>
  <c r="BN8" i="5" s="1"/>
  <c r="J8" i="11" s="1"/>
  <c r="G8" i="11"/>
  <c r="BB190" i="3"/>
  <c r="BG190" i="5"/>
  <c r="BI190" i="5"/>
  <c r="BE190" i="5"/>
  <c r="Y187" i="4"/>
  <c r="BA187" i="3"/>
  <c r="BJ82" i="5"/>
  <c r="BN82" i="5" s="1"/>
  <c r="J82" i="11" s="1"/>
  <c r="BM82" i="5"/>
  <c r="I82" i="11" s="1"/>
  <c r="G82" i="11"/>
  <c r="BA28" i="3"/>
  <c r="Y28" i="4"/>
  <c r="BJ140" i="5"/>
  <c r="BN140" i="5" s="1"/>
  <c r="J140" i="11" s="1"/>
  <c r="BI51" i="5"/>
  <c r="BE51" i="5"/>
  <c r="BB51" i="3"/>
  <c r="BG51" i="5"/>
  <c r="BG165" i="5"/>
  <c r="BI165" i="5"/>
  <c r="BB165" i="3"/>
  <c r="BE165" i="5"/>
  <c r="BI267" i="5"/>
  <c r="BG267" i="5"/>
  <c r="BE267" i="5"/>
  <c r="Y267" i="4" s="1"/>
  <c r="BB204" i="3"/>
  <c r="BG204" i="5"/>
  <c r="BI204" i="5"/>
  <c r="BE204" i="5"/>
  <c r="BG93" i="5"/>
  <c r="BI93" i="5"/>
  <c r="BE93" i="5"/>
  <c r="BB93" i="3"/>
  <c r="BG150" i="5"/>
  <c r="BB150" i="3"/>
  <c r="BE150" i="5"/>
  <c r="BI150" i="5"/>
  <c r="BI132" i="5"/>
  <c r="BE132" i="5"/>
  <c r="BB132" i="3"/>
  <c r="BG132" i="5"/>
  <c r="BG253" i="5"/>
  <c r="BI253" i="5"/>
  <c r="BE253" i="5"/>
  <c r="Y253" i="4" s="1"/>
  <c r="BE157" i="5"/>
  <c r="BI157" i="5"/>
  <c r="BG157" i="5"/>
  <c r="BB157" i="3"/>
  <c r="BA77" i="3"/>
  <c r="Y77" i="4"/>
  <c r="BJ234" i="5"/>
  <c r="BN234" i="5" s="1"/>
  <c r="J234" i="11" s="1"/>
  <c r="G234" i="11"/>
  <c r="BM234" i="5"/>
  <c r="I234" i="11" s="1"/>
  <c r="Y33" i="4"/>
  <c r="BA33" i="3"/>
  <c r="BI290" i="5"/>
  <c r="BG290" i="5"/>
  <c r="BE290" i="5"/>
  <c r="Y290" i="4" s="1"/>
  <c r="BB18" i="3"/>
  <c r="BE18" i="5"/>
  <c r="BI18" i="5"/>
  <c r="BG18" i="5"/>
  <c r="BG14" i="5"/>
  <c r="BI14" i="5"/>
  <c r="BB14" i="3"/>
  <c r="BE14" i="5"/>
  <c r="BE65" i="5"/>
  <c r="BG65" i="5"/>
  <c r="BI65" i="5"/>
  <c r="BB65" i="3"/>
  <c r="BG106" i="5"/>
  <c r="BI106" i="5"/>
  <c r="BB106" i="3"/>
  <c r="BE106" i="5"/>
  <c r="BG252" i="5"/>
  <c r="BE252" i="5"/>
  <c r="Y252" i="4" s="1"/>
  <c r="BI252" i="5"/>
  <c r="BB246" i="3"/>
  <c r="BI246" i="5"/>
  <c r="BG246" i="5"/>
  <c r="BE246" i="5"/>
  <c r="BE296" i="5"/>
  <c r="Y296" i="4" s="1"/>
  <c r="BI296" i="5"/>
  <c r="BG296" i="5"/>
  <c r="Y206" i="4"/>
  <c r="BA206" i="3"/>
  <c r="BM198" i="5"/>
  <c r="I198" i="11" s="1"/>
  <c r="BJ198" i="5"/>
  <c r="BN198" i="5" s="1"/>
  <c r="J198" i="11" s="1"/>
  <c r="G198" i="11"/>
  <c r="BI149" i="5"/>
  <c r="BB149" i="3"/>
  <c r="BE149" i="5"/>
  <c r="BG149" i="5"/>
  <c r="BI57" i="5"/>
  <c r="BE57" i="5"/>
  <c r="BG57" i="5"/>
  <c r="BB57" i="3"/>
  <c r="BG36" i="5"/>
  <c r="BB36" i="3"/>
  <c r="BI36" i="5"/>
  <c r="BE36" i="5"/>
  <c r="BJ87" i="5"/>
  <c r="BN87" i="5" s="1"/>
  <c r="J87" i="11" s="1"/>
  <c r="G87" i="11"/>
  <c r="BM87" i="5"/>
  <c r="I87" i="11" s="1"/>
  <c r="G154" i="11"/>
  <c r="BM154" i="5"/>
  <c r="I154" i="11" s="1"/>
  <c r="BJ154" i="5"/>
  <c r="BN154" i="5" s="1"/>
  <c r="J154" i="11" s="1"/>
  <c r="BG222" i="5"/>
  <c r="BB222" i="3"/>
  <c r="BI222" i="5"/>
  <c r="BE222" i="5"/>
  <c r="BI16" i="5"/>
  <c r="BE16" i="5"/>
  <c r="BG16" i="5"/>
  <c r="BB16" i="3"/>
  <c r="BI44" i="5"/>
  <c r="BE44" i="5"/>
  <c r="BG44" i="5"/>
  <c r="BB44" i="3"/>
  <c r="BE212" i="5"/>
  <c r="BB212" i="3"/>
  <c r="BI212" i="5"/>
  <c r="BG212" i="5"/>
  <c r="BI38" i="5"/>
  <c r="BE38" i="5"/>
  <c r="BG38" i="5"/>
  <c r="BB38" i="3"/>
  <c r="BI127" i="5"/>
  <c r="BB127" i="3"/>
  <c r="BE127" i="5"/>
  <c r="BG127" i="5"/>
  <c r="BI262" i="5"/>
  <c r="BG262" i="5"/>
  <c r="BE262" i="5"/>
  <c r="Y262" i="4" s="1"/>
  <c r="BM298" i="5"/>
  <c r="BB84" i="3"/>
  <c r="BE84" i="5"/>
  <c r="BG84" i="5"/>
  <c r="BI84" i="5"/>
  <c r="BE163" i="5"/>
  <c r="BB163" i="3"/>
  <c r="BG163" i="5"/>
  <c r="BI163" i="5"/>
  <c r="BE81" i="5"/>
  <c r="BB81" i="3"/>
  <c r="BG81" i="5"/>
  <c r="BI81" i="5"/>
  <c r="BE240" i="5"/>
  <c r="BI240" i="5"/>
  <c r="BB240" i="3"/>
  <c r="BG240" i="5"/>
  <c r="BI139" i="5"/>
  <c r="BB139" i="3"/>
  <c r="BG139" i="5"/>
  <c r="BE139" i="5"/>
  <c r="BE183" i="5"/>
  <c r="BB183" i="3"/>
  <c r="BI183" i="5"/>
  <c r="BG183" i="5"/>
  <c r="BI245" i="5"/>
  <c r="BB245" i="3"/>
  <c r="BE245" i="5"/>
  <c r="BG245" i="5"/>
  <c r="BJ35" i="5"/>
  <c r="BN35" i="5" s="1"/>
  <c r="J35" i="11" s="1"/>
  <c r="G35" i="11"/>
  <c r="BM35" i="5"/>
  <c r="I35" i="11" s="1"/>
  <c r="Y66" i="4"/>
  <c r="BA66" i="3"/>
  <c r="Y238" i="4"/>
  <c r="BA238" i="3"/>
  <c r="BG178" i="5"/>
  <c r="BB178" i="3"/>
  <c r="BE178" i="5"/>
  <c r="BI178" i="5"/>
  <c r="BI4" i="5"/>
  <c r="BE4" i="5"/>
  <c r="BG4" i="5"/>
  <c r="BB4" i="3"/>
  <c r="BM218" i="5"/>
  <c r="I218" i="11" s="1"/>
  <c r="G218" i="11"/>
  <c r="BJ218" i="5"/>
  <c r="BN218" i="5" s="1"/>
  <c r="J218" i="11" s="1"/>
  <c r="BJ260" i="5"/>
  <c r="BN260" i="5" s="1"/>
  <c r="BM260" i="5"/>
  <c r="Y82" i="4"/>
  <c r="BA82" i="3"/>
  <c r="BJ228" i="5"/>
  <c r="BN228" i="5" s="1"/>
  <c r="J228" i="11" s="1"/>
  <c r="BM228" i="5"/>
  <c r="I228" i="11" s="1"/>
  <c r="G228" i="11"/>
  <c r="Y168" i="4"/>
  <c r="BA168" i="3"/>
  <c r="BA143" i="3"/>
  <c r="Y143" i="4"/>
  <c r="G161" i="11"/>
  <c r="BM161" i="5"/>
  <c r="I161" i="11" s="1"/>
  <c r="BJ161" i="5"/>
  <c r="BN161" i="5" s="1"/>
  <c r="J161" i="11" s="1"/>
  <c r="Y158" i="4"/>
  <c r="BJ95" i="5"/>
  <c r="BN95" i="5" s="1"/>
  <c r="J95" i="11" s="1"/>
  <c r="BG227" i="5"/>
  <c r="BJ158" i="5"/>
  <c r="BN158" i="5" s="1"/>
  <c r="J158" i="11" s="1"/>
  <c r="G136" i="11"/>
  <c r="BE231" i="5"/>
  <c r="Y231" i="4" s="1"/>
  <c r="BA125" i="3"/>
  <c r="BM95" i="5"/>
  <c r="I95" i="11" s="1"/>
  <c r="BG237" i="5"/>
  <c r="BA83" i="3"/>
  <c r="BA54" i="3"/>
  <c r="BJ192" i="5"/>
  <c r="BN192" i="5" s="1"/>
  <c r="J192" i="11" s="1"/>
  <c r="BM158" i="5"/>
  <c r="I158" i="11" s="1"/>
  <c r="BJ136" i="5"/>
  <c r="BN136" i="5" s="1"/>
  <c r="J136" i="11" s="1"/>
  <c r="BA249" i="3"/>
  <c r="BB227" i="3"/>
  <c r="BE227" i="5"/>
  <c r="Y227" i="4" s="1"/>
  <c r="BM192" i="5"/>
  <c r="I192" i="11" s="1"/>
  <c r="G195" i="11"/>
  <c r="BB231" i="3"/>
  <c r="Y68" i="4"/>
  <c r="BJ134" i="5"/>
  <c r="BN134" i="5" s="1"/>
  <c r="J134" i="11" s="1"/>
  <c r="BJ125" i="5"/>
  <c r="BN125" i="5" s="1"/>
  <c r="J125" i="11" s="1"/>
  <c r="BA95" i="3"/>
  <c r="BM125" i="5"/>
  <c r="I125" i="11" s="1"/>
  <c r="BM164" i="5"/>
  <c r="I164" i="11" s="1"/>
  <c r="BA15" i="3"/>
  <c r="G164" i="11"/>
  <c r="BA117" i="3"/>
  <c r="BM134" i="5"/>
  <c r="I134" i="11" s="1"/>
  <c r="BM26" i="5"/>
  <c r="I26" i="11" s="1"/>
  <c r="BE291" i="5"/>
  <c r="Y291" i="4" s="1"/>
  <c r="Y26" i="4"/>
  <c r="BI231" i="5"/>
  <c r="G231" i="11" s="1"/>
  <c r="BJ26" i="5"/>
  <c r="BN26" i="5" s="1"/>
  <c r="J26" i="11" s="1"/>
  <c r="BI291" i="5"/>
  <c r="BJ291" i="5" s="1"/>
  <c r="BN291" i="5" s="1"/>
  <c r="Y195" i="4"/>
  <c r="BA192" i="3"/>
  <c r="BJ195" i="5"/>
  <c r="BN195" i="5" s="1"/>
  <c r="J195" i="11" s="1"/>
  <c r="BE237" i="5"/>
  <c r="BA237" i="3" s="1"/>
  <c r="BI237" i="5"/>
  <c r="BM237" i="5" s="1"/>
  <c r="I237" i="11" s="1"/>
  <c r="G9" i="11"/>
  <c r="BM9" i="5"/>
  <c r="I9" i="11" s="1"/>
  <c r="BJ9" i="5"/>
  <c r="BN9" i="5" s="1"/>
  <c r="J9" i="11" s="1"/>
  <c r="BM289" i="5"/>
  <c r="BJ289" i="5"/>
  <c r="BN289" i="5" s="1"/>
  <c r="BE211" i="5"/>
  <c r="BG211" i="5"/>
  <c r="BB211" i="3"/>
  <c r="BI211" i="5"/>
  <c r="G185" i="11"/>
  <c r="BM185" i="5"/>
  <c r="I185" i="11" s="1"/>
  <c r="BJ185" i="5"/>
  <c r="BN185" i="5" s="1"/>
  <c r="J185" i="11" s="1"/>
  <c r="BM285" i="5"/>
  <c r="BJ285" i="5"/>
  <c r="BN285" i="5" s="1"/>
  <c r="Y52" i="4"/>
  <c r="BA52" i="3"/>
  <c r="BA23" i="3"/>
  <c r="Y23" i="4"/>
  <c r="Y10" i="4"/>
  <c r="BA10" i="3"/>
  <c r="BA5" i="3"/>
  <c r="Y5" i="4"/>
  <c r="Y85" i="4"/>
  <c r="BA85" i="3"/>
  <c r="Y64" i="4"/>
  <c r="BA64" i="3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G227" i="11"/>
  <c r="BM227" i="5"/>
  <c r="I227" i="11" s="1"/>
  <c r="BJ227" i="5"/>
  <c r="BN227" i="5" s="1"/>
  <c r="J227" i="11" s="1"/>
  <c r="Y233" i="4"/>
  <c r="BA233" i="3"/>
  <c r="Y162" i="4"/>
  <c r="BA162" i="3"/>
  <c r="Y24" i="4"/>
  <c r="BA24" i="3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Y173" i="4"/>
  <c r="BA173" i="3"/>
  <c r="BE215" i="5"/>
  <c r="BI215" i="5"/>
  <c r="BG215" i="5"/>
  <c r="BB215" i="3"/>
  <c r="BA189" i="3"/>
  <c r="Y189" i="4"/>
  <c r="Y76" i="4"/>
  <c r="BA76" i="3"/>
  <c r="Y75" i="4"/>
  <c r="BA75" i="3"/>
  <c r="Y121" i="4"/>
  <c r="BA121" i="3"/>
  <c r="BM5" i="5"/>
  <c r="G5" i="11"/>
  <c r="BJ5" i="5"/>
  <c r="BN5" i="5" s="1"/>
  <c r="G85" i="11"/>
  <c r="BM85" i="5"/>
  <c r="I85" i="11" s="1"/>
  <c r="BJ85" i="5"/>
  <c r="BN85" i="5" s="1"/>
  <c r="J85" i="11" s="1"/>
  <c r="G64" i="11"/>
  <c r="BM64" i="5"/>
  <c r="I64" i="11" s="1"/>
  <c r="BJ64" i="5"/>
  <c r="BN64" i="5" s="1"/>
  <c r="J64" i="11" s="1"/>
  <c r="BM258" i="5"/>
  <c r="BJ258" i="5"/>
  <c r="BN258" i="5" s="1"/>
  <c r="Y13" i="4"/>
  <c r="BA13" i="3"/>
  <c r="Y7" i="4"/>
  <c r="BA7" i="3"/>
  <c r="BA120" i="3"/>
  <c r="Y120" i="4"/>
  <c r="G233" i="11"/>
  <c r="BM233" i="5"/>
  <c r="I233" i="11" s="1"/>
  <c r="BJ233" i="5"/>
  <c r="BN233" i="5" s="1"/>
  <c r="J233" i="11" s="1"/>
  <c r="BE235" i="5"/>
  <c r="BG235" i="5"/>
  <c r="BB235" i="3"/>
  <c r="BI235" i="5"/>
  <c r="G56" i="11"/>
  <c r="BM56" i="5"/>
  <c r="I56" i="11" s="1"/>
  <c r="BJ56" i="5"/>
  <c r="BN56" i="5" s="1"/>
  <c r="J56" i="11" s="1"/>
  <c r="Y219" i="4"/>
  <c r="BA219" i="3"/>
  <c r="G138" i="11"/>
  <c r="BM138" i="5"/>
  <c r="I138" i="11" s="1"/>
  <c r="BJ138" i="5"/>
  <c r="BN138" i="5" s="1"/>
  <c r="J138" i="11" s="1"/>
  <c r="G24" i="11"/>
  <c r="BM24" i="5"/>
  <c r="I24" i="11" s="1"/>
  <c r="BJ24" i="5"/>
  <c r="BN24" i="5" s="1"/>
  <c r="J24" i="11" s="1"/>
  <c r="G17" i="11"/>
  <c r="BM17" i="5"/>
  <c r="I17" i="11" s="1"/>
  <c r="BJ17" i="5"/>
  <c r="BN17" i="5" s="1"/>
  <c r="J17" i="11" s="1"/>
  <c r="G186" i="11"/>
  <c r="BM186" i="5"/>
  <c r="I186" i="11" s="1"/>
  <c r="BJ186" i="5"/>
  <c r="BN186" i="5" s="1"/>
  <c r="J186" i="11" s="1"/>
  <c r="BM223" i="5"/>
  <c r="I223" i="11" s="1"/>
  <c r="G223" i="11"/>
  <c r="BJ223" i="5"/>
  <c r="BN223" i="5" s="1"/>
  <c r="J223" i="11" s="1"/>
  <c r="BM141" i="5"/>
  <c r="I141" i="11" s="1"/>
  <c r="BJ141" i="5"/>
  <c r="BN141" i="5" s="1"/>
  <c r="J141" i="11" s="1"/>
  <c r="G141" i="11"/>
  <c r="Y142" i="4"/>
  <c r="BA142" i="3"/>
  <c r="Y185" i="4"/>
  <c r="BA185" i="3"/>
  <c r="G52" i="11"/>
  <c r="BM52" i="5"/>
  <c r="I52" i="11" s="1"/>
  <c r="BJ52" i="5"/>
  <c r="BN52" i="5" s="1"/>
  <c r="J52" i="11" s="1"/>
  <c r="BA124" i="3"/>
  <c r="Y124" i="4"/>
  <c r="Y31" i="4"/>
  <c r="BA31" i="3"/>
  <c r="BJ263" i="5"/>
  <c r="BN263" i="5" s="1"/>
  <c r="BM263" i="5"/>
  <c r="BA113" i="3"/>
  <c r="Y113" i="4"/>
  <c r="Y50" i="4"/>
  <c r="BA50" i="3"/>
  <c r="BM197" i="5"/>
  <c r="I197" i="11" s="1"/>
  <c r="BJ197" i="5"/>
  <c r="BN197" i="5" s="1"/>
  <c r="J197" i="11" s="1"/>
  <c r="G197" i="11"/>
  <c r="G142" i="11"/>
  <c r="BM142" i="5"/>
  <c r="I142" i="11" s="1"/>
  <c r="BJ142" i="5"/>
  <c r="BN142" i="5" s="1"/>
  <c r="J142" i="11" s="1"/>
  <c r="G189" i="11"/>
  <c r="BM189" i="5"/>
  <c r="I189" i="11" s="1"/>
  <c r="BJ189" i="5"/>
  <c r="BN189" i="5" s="1"/>
  <c r="J189" i="11" s="1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G121" i="11"/>
  <c r="BM121" i="5"/>
  <c r="I121" i="11" s="1"/>
  <c r="BJ121" i="5"/>
  <c r="BN121" i="5" s="1"/>
  <c r="J121" i="11" s="1"/>
  <c r="BM173" i="5"/>
  <c r="I173" i="11" s="1"/>
  <c r="BJ173" i="5"/>
  <c r="BN173" i="5" s="1"/>
  <c r="J173" i="11" s="1"/>
  <c r="G173" i="11"/>
  <c r="G124" i="11"/>
  <c r="BM124" i="5"/>
  <c r="I124" i="11" s="1"/>
  <c r="BJ124" i="5"/>
  <c r="BN124" i="5" s="1"/>
  <c r="J124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BM162" i="5"/>
  <c r="I162" i="11" s="1"/>
  <c r="BJ162" i="5"/>
  <c r="BN162" i="5" s="1"/>
  <c r="J162" i="11" s="1"/>
  <c r="G162" i="11"/>
  <c r="BE128" i="5"/>
  <c r="BI128" i="5"/>
  <c r="BB128" i="3"/>
  <c r="BG128" i="5"/>
  <c r="Y56" i="4"/>
  <c r="BA56" i="3"/>
  <c r="G219" i="11"/>
  <c r="BM219" i="5"/>
  <c r="I219" i="11" s="1"/>
  <c r="BJ219" i="5"/>
  <c r="BN219" i="5" s="1"/>
  <c r="J219" i="11" s="1"/>
  <c r="BA138" i="3"/>
  <c r="Y138" i="4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Y186" i="4"/>
  <c r="BA186" i="3"/>
  <c r="BA223" i="3"/>
  <c r="Y223" i="4"/>
  <c r="BA141" i="3"/>
  <c r="Y141" i="4"/>
  <c r="BA35" i="3" l="1"/>
  <c r="Y241" i="4"/>
  <c r="BJ232" i="5"/>
  <c r="BN232" i="5" s="1"/>
  <c r="J232" i="11" s="1"/>
  <c r="G232" i="11"/>
  <c r="Y232" i="4"/>
  <c r="BM147" i="5"/>
  <c r="I147" i="11" s="1"/>
  <c r="Y34" i="4"/>
  <c r="BJ206" i="5"/>
  <c r="BN206" i="5" s="1"/>
  <c r="J206" i="11" s="1"/>
  <c r="G210" i="11"/>
  <c r="G33" i="11"/>
  <c r="BA8" i="3"/>
  <c r="BJ107" i="5"/>
  <c r="BN107" i="5" s="1"/>
  <c r="J107" i="11" s="1"/>
  <c r="BA210" i="3"/>
  <c r="BA153" i="3"/>
  <c r="BJ209" i="5"/>
  <c r="BN209" i="5" s="1"/>
  <c r="J209" i="11" s="1"/>
  <c r="BA147" i="3"/>
  <c r="BA86" i="3"/>
  <c r="BA49" i="3"/>
  <c r="G209" i="11"/>
  <c r="BJ168" i="5"/>
  <c r="BN168" i="5" s="1"/>
  <c r="J168" i="11" s="1"/>
  <c r="BJ187" i="5"/>
  <c r="BN187" i="5" s="1"/>
  <c r="J187" i="11" s="1"/>
  <c r="G49" i="11"/>
  <c r="Y218" i="4"/>
  <c r="BA174" i="3"/>
  <c r="Y46" i="4"/>
  <c r="G175" i="11"/>
  <c r="BM34" i="5"/>
  <c r="I34" i="11" s="1"/>
  <c r="BJ210" i="5"/>
  <c r="BN210" i="5" s="1"/>
  <c r="J210" i="11" s="1"/>
  <c r="BM107" i="5"/>
  <c r="I107" i="11" s="1"/>
  <c r="BM284" i="5"/>
  <c r="Y48" i="4"/>
  <c r="BM27" i="5"/>
  <c r="I27" i="11" s="1"/>
  <c r="BM12" i="5"/>
  <c r="I12" i="11" s="1"/>
  <c r="BA209" i="3"/>
  <c r="G168" i="11"/>
  <c r="G187" i="11"/>
  <c r="BA27" i="3"/>
  <c r="G48" i="11"/>
  <c r="G147" i="11"/>
  <c r="Y175" i="4"/>
  <c r="Y12" i="4"/>
  <c r="BJ33" i="5"/>
  <c r="BN33" i="5" s="1"/>
  <c r="J33" i="11" s="1"/>
  <c r="BJ12" i="5"/>
  <c r="BN12" i="5" s="1"/>
  <c r="J12" i="11" s="1"/>
  <c r="BM174" i="5"/>
  <c r="I174" i="11" s="1"/>
  <c r="BJ27" i="5"/>
  <c r="BN27" i="5" s="1"/>
  <c r="J27" i="11" s="1"/>
  <c r="BM229" i="5"/>
  <c r="I229" i="11" s="1"/>
  <c r="BM206" i="5"/>
  <c r="I206" i="11" s="1"/>
  <c r="BJ229" i="5"/>
  <c r="BN229" i="5" s="1"/>
  <c r="J229" i="11" s="1"/>
  <c r="BJ49" i="5"/>
  <c r="BN49" i="5" s="1"/>
  <c r="J49" i="11" s="1"/>
  <c r="Y19" i="4"/>
  <c r="BM272" i="5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BM86" i="5"/>
  <c r="I86" i="11" s="1"/>
  <c r="BJ77" i="5"/>
  <c r="BN77" i="5" s="1"/>
  <c r="J77" i="11" s="1"/>
  <c r="BM77" i="5"/>
  <c r="I77" i="11" s="1"/>
  <c r="G19" i="11"/>
  <c r="BM19" i="5"/>
  <c r="I19" i="11" s="1"/>
  <c r="BJ196" i="5"/>
  <c r="BN196" i="5" s="1"/>
  <c r="J196" i="11" s="1"/>
  <c r="BM66" i="5"/>
  <c r="I66" i="11" s="1"/>
  <c r="BA230" i="3"/>
  <c r="Y161" i="4"/>
  <c r="Y107" i="4"/>
  <c r="BJ152" i="5"/>
  <c r="BN152" i="5" s="1"/>
  <c r="J152" i="11" s="1"/>
  <c r="G247" i="11"/>
  <c r="BA247" i="3"/>
  <c r="BJ174" i="5"/>
  <c r="BN174" i="5" s="1"/>
  <c r="J174" i="11" s="1"/>
  <c r="G152" i="11"/>
  <c r="BJ86" i="5"/>
  <c r="BN86" i="5" s="1"/>
  <c r="J86" i="11" s="1"/>
  <c r="BA100" i="3"/>
  <c r="BA152" i="3"/>
  <c r="BM247" i="5"/>
  <c r="I247" i="11" s="1"/>
  <c r="BA234" i="3"/>
  <c r="G196" i="11"/>
  <c r="G66" i="11"/>
  <c r="BA198" i="3"/>
  <c r="Y196" i="4"/>
  <c r="BJ238" i="5"/>
  <c r="BN238" i="5" s="1"/>
  <c r="J238" i="11" s="1"/>
  <c r="Y194" i="4"/>
  <c r="BM238" i="5"/>
  <c r="I238" i="11" s="1"/>
  <c r="BA244" i="3"/>
  <c r="BM67" i="5"/>
  <c r="I67" i="11" s="1"/>
  <c r="Y102" i="4"/>
  <c r="BA207" i="3"/>
  <c r="BJ67" i="5"/>
  <c r="BN67" i="5" s="1"/>
  <c r="J67" i="11" s="1"/>
  <c r="BA228" i="3"/>
  <c r="BJ276" i="5"/>
  <c r="BN276" i="5" s="1"/>
  <c r="BM102" i="5"/>
  <c r="I102" i="11" s="1"/>
  <c r="BA67" i="3"/>
  <c r="BA154" i="3"/>
  <c r="BM143" i="5"/>
  <c r="I143" i="11" s="1"/>
  <c r="G102" i="11"/>
  <c r="BJ28" i="5"/>
  <c r="BN28" i="5" s="1"/>
  <c r="J28" i="11" s="1"/>
  <c r="BJ143" i="5"/>
  <c r="BN143" i="5" s="1"/>
  <c r="J143" i="11" s="1"/>
  <c r="BA87" i="3"/>
  <c r="BA37" i="3"/>
  <c r="G96" i="11"/>
  <c r="BJ159" i="5"/>
  <c r="BN159" i="5" s="1"/>
  <c r="J159" i="11" s="1"/>
  <c r="BM244" i="5"/>
  <c r="I244" i="11" s="1"/>
  <c r="G230" i="11"/>
  <c r="G37" i="11"/>
  <c r="BM300" i="5"/>
  <c r="G244" i="11"/>
  <c r="BM159" i="5"/>
  <c r="I159" i="11" s="1"/>
  <c r="BJ37" i="5"/>
  <c r="BN37" i="5" s="1"/>
  <c r="J37" i="11" s="1"/>
  <c r="BA96" i="3"/>
  <c r="BM230" i="5"/>
  <c r="I230" i="11" s="1"/>
  <c r="G194" i="11"/>
  <c r="BA159" i="3"/>
  <c r="G28" i="11"/>
  <c r="BJ96" i="5"/>
  <c r="BN96" i="5" s="1"/>
  <c r="J96" i="11" s="1"/>
  <c r="BM194" i="5"/>
  <c r="I194" i="11" s="1"/>
  <c r="BJ262" i="5"/>
  <c r="BN262" i="5" s="1"/>
  <c r="BM262" i="5"/>
  <c r="Y106" i="4"/>
  <c r="BA106" i="3"/>
  <c r="G11" i="11"/>
  <c r="BM11" i="5"/>
  <c r="I11" i="11" s="1"/>
  <c r="BJ11" i="5"/>
  <c r="BN11" i="5" s="1"/>
  <c r="J11" i="11" s="1"/>
  <c r="BA4" i="3"/>
  <c r="Y4" i="4"/>
  <c r="BA245" i="3"/>
  <c r="Y245" i="4"/>
  <c r="BM183" i="5"/>
  <c r="I183" i="11" s="1"/>
  <c r="BJ183" i="5"/>
  <c r="BN183" i="5" s="1"/>
  <c r="J183" i="11" s="1"/>
  <c r="G183" i="11"/>
  <c r="Y38" i="4"/>
  <c r="BA38" i="3"/>
  <c r="Y44" i="4"/>
  <c r="BA44" i="3"/>
  <c r="Y16" i="4"/>
  <c r="BA16" i="3"/>
  <c r="Y57" i="4"/>
  <c r="BA57" i="3"/>
  <c r="BM296" i="5"/>
  <c r="BJ296" i="5"/>
  <c r="BN296" i="5" s="1"/>
  <c r="BJ246" i="5"/>
  <c r="BN246" i="5" s="1"/>
  <c r="J246" i="11" s="1"/>
  <c r="G246" i="11"/>
  <c r="BM246" i="5"/>
  <c r="I246" i="11" s="1"/>
  <c r="Y65" i="4"/>
  <c r="BA65" i="3"/>
  <c r="BJ157" i="5"/>
  <c r="BN157" i="5" s="1"/>
  <c r="J157" i="11" s="1"/>
  <c r="G157" i="11"/>
  <c r="BM157" i="5"/>
  <c r="I157" i="11" s="1"/>
  <c r="G132" i="11"/>
  <c r="BM132" i="5"/>
  <c r="I132" i="11" s="1"/>
  <c r="BJ132" i="5"/>
  <c r="BN132" i="5" s="1"/>
  <c r="J132" i="11" s="1"/>
  <c r="Y165" i="4"/>
  <c r="BA165" i="3"/>
  <c r="BJ108" i="5"/>
  <c r="BN108" i="5" s="1"/>
  <c r="J108" i="11" s="1"/>
  <c r="BM108" i="5"/>
  <c r="I108" i="11" s="1"/>
  <c r="G108" i="11"/>
  <c r="BM42" i="5"/>
  <c r="I42" i="11" s="1"/>
  <c r="G42" i="11"/>
  <c r="BJ42" i="5"/>
  <c r="BN42" i="5" s="1"/>
  <c r="J42" i="11" s="1"/>
  <c r="BA29" i="3"/>
  <c r="Y29" i="4"/>
  <c r="BA119" i="3"/>
  <c r="Y119" i="4"/>
  <c r="G220" i="11"/>
  <c r="BJ220" i="5"/>
  <c r="BN220" i="5" s="1"/>
  <c r="J220" i="11" s="1"/>
  <c r="BM220" i="5"/>
  <c r="I220" i="11" s="1"/>
  <c r="BA84" i="3"/>
  <c r="Y84" i="4"/>
  <c r="BJ38" i="5"/>
  <c r="BN38" i="5" s="1"/>
  <c r="J38" i="11" s="1"/>
  <c r="G38" i="11"/>
  <c r="BM38" i="5"/>
  <c r="I38" i="11" s="1"/>
  <c r="BJ16" i="5"/>
  <c r="BN16" i="5" s="1"/>
  <c r="J16" i="11" s="1"/>
  <c r="G16" i="11"/>
  <c r="BM16" i="5"/>
  <c r="I16" i="11" s="1"/>
  <c r="G149" i="11"/>
  <c r="BJ149" i="5"/>
  <c r="BN149" i="5" s="1"/>
  <c r="J149" i="11" s="1"/>
  <c r="BM149" i="5"/>
  <c r="I149" i="11" s="1"/>
  <c r="BA14" i="3"/>
  <c r="Y14" i="4"/>
  <c r="BA204" i="3"/>
  <c r="Y204" i="4"/>
  <c r="BJ286" i="5"/>
  <c r="BN286" i="5" s="1"/>
  <c r="BM286" i="5"/>
  <c r="Y236" i="4"/>
  <c r="BA236" i="3"/>
  <c r="Y130" i="4"/>
  <c r="BA130" i="3"/>
  <c r="Y250" i="4"/>
  <c r="BA250" i="3"/>
  <c r="Y220" i="4"/>
  <c r="BA22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83" i="3"/>
  <c r="Y183" i="4"/>
  <c r="G139" i="11"/>
  <c r="BJ139" i="5"/>
  <c r="BN139" i="5" s="1"/>
  <c r="J139" i="11" s="1"/>
  <c r="BM139" i="5"/>
  <c r="I139" i="11" s="1"/>
  <c r="BA240" i="3"/>
  <c r="Y240" i="4"/>
  <c r="Y81" i="4"/>
  <c r="BA81" i="3"/>
  <c r="BA163" i="3"/>
  <c r="Y163" i="4"/>
  <c r="BA222" i="3"/>
  <c r="Y222" i="4"/>
  <c r="BA36" i="3"/>
  <c r="Y36" i="4"/>
  <c r="Y246" i="4"/>
  <c r="BA246" i="3"/>
  <c r="BJ252" i="5"/>
  <c r="BN252" i="5" s="1"/>
  <c r="BM252" i="5"/>
  <c r="G65" i="11"/>
  <c r="BJ65" i="5"/>
  <c r="BN65" i="5" s="1"/>
  <c r="J65" i="11" s="1"/>
  <c r="BM65" i="5"/>
  <c r="I65" i="11" s="1"/>
  <c r="BJ18" i="5"/>
  <c r="BN18" i="5" s="1"/>
  <c r="J18" i="11" s="1"/>
  <c r="BM18" i="5"/>
  <c r="I18" i="11" s="1"/>
  <c r="G18" i="11"/>
  <c r="Y150" i="4"/>
  <c r="BA150" i="3"/>
  <c r="Y93" i="4"/>
  <c r="BA93" i="3"/>
  <c r="G204" i="11"/>
  <c r="BM204" i="5"/>
  <c r="I204" i="11" s="1"/>
  <c r="BJ204" i="5"/>
  <c r="BN204" i="5" s="1"/>
  <c r="J204" i="11" s="1"/>
  <c r="BJ165" i="5"/>
  <c r="BN165" i="5" s="1"/>
  <c r="J165" i="11" s="1"/>
  <c r="BM165" i="5"/>
  <c r="I165" i="11" s="1"/>
  <c r="G165" i="11"/>
  <c r="BA51" i="3"/>
  <c r="Y51" i="4"/>
  <c r="BA190" i="3"/>
  <c r="Y190" i="4"/>
  <c r="BJ288" i="5"/>
  <c r="BN288" i="5" s="1"/>
  <c r="BM288" i="5"/>
  <c r="Y151" i="4"/>
  <c r="BA151" i="3"/>
  <c r="G202" i="11"/>
  <c r="BM202" i="5"/>
  <c r="I202" i="11" s="1"/>
  <c r="BJ202" i="5"/>
  <c r="BN202" i="5" s="1"/>
  <c r="J202" i="11" s="1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79" i="5"/>
  <c r="I179" i="11" s="1"/>
  <c r="G179" i="11"/>
  <c r="BJ179" i="5"/>
  <c r="BN179" i="5" s="1"/>
  <c r="J179" i="11" s="1"/>
  <c r="BM114" i="5"/>
  <c r="I114" i="11" s="1"/>
  <c r="G114" i="11"/>
  <c r="BJ114" i="5"/>
  <c r="BN114" i="5" s="1"/>
  <c r="J114" i="11" s="1"/>
  <c r="BJ4" i="5"/>
  <c r="BN4" i="5" s="1"/>
  <c r="J4" i="11" s="1"/>
  <c r="G4" i="11"/>
  <c r="BM4" i="5"/>
  <c r="I4" i="11" s="1"/>
  <c r="G240" i="11"/>
  <c r="BM240" i="5"/>
  <c r="I240" i="11" s="1"/>
  <c r="BJ240" i="5"/>
  <c r="BN240" i="5" s="1"/>
  <c r="J240" i="11" s="1"/>
  <c r="G127" i="11"/>
  <c r="BJ127" i="5"/>
  <c r="BN127" i="5" s="1"/>
  <c r="J127" i="11" s="1"/>
  <c r="BM127" i="5"/>
  <c r="I127" i="11" s="1"/>
  <c r="Y212" i="4"/>
  <c r="BA212" i="3"/>
  <c r="G44" i="11"/>
  <c r="BJ44" i="5"/>
  <c r="BN44" i="5" s="1"/>
  <c r="J44" i="11" s="1"/>
  <c r="BM44" i="5"/>
  <c r="I44" i="11" s="1"/>
  <c r="BM57" i="5"/>
  <c r="I57" i="11" s="1"/>
  <c r="BJ57" i="5"/>
  <c r="BN57" i="5" s="1"/>
  <c r="J57" i="11" s="1"/>
  <c r="G57" i="11"/>
  <c r="BA157" i="3"/>
  <c r="Y157" i="4"/>
  <c r="BM150" i="5"/>
  <c r="I150" i="11" s="1"/>
  <c r="BJ150" i="5"/>
  <c r="BN150" i="5" s="1"/>
  <c r="J150" i="11" s="1"/>
  <c r="G150" i="11"/>
  <c r="Y108" i="4"/>
  <c r="BA108" i="3"/>
  <c r="BA178" i="3"/>
  <c r="Y178" i="4"/>
  <c r="Y139" i="4"/>
  <c r="BA139" i="3"/>
  <c r="G81" i="11"/>
  <c r="BM81" i="5"/>
  <c r="I81" i="11" s="1"/>
  <c r="BJ81" i="5"/>
  <c r="BN81" i="5" s="1"/>
  <c r="J81" i="11" s="1"/>
  <c r="G163" i="11"/>
  <c r="BM163" i="5"/>
  <c r="I163" i="11" s="1"/>
  <c r="BJ163" i="5"/>
  <c r="BN163" i="5" s="1"/>
  <c r="J163" i="11" s="1"/>
  <c r="BM84" i="5"/>
  <c r="I84" i="11" s="1"/>
  <c r="BJ84" i="5"/>
  <c r="BN84" i="5" s="1"/>
  <c r="J84" i="11" s="1"/>
  <c r="G84" i="11"/>
  <c r="Y127" i="4"/>
  <c r="BA127" i="3"/>
  <c r="BM212" i="5"/>
  <c r="I212" i="11" s="1"/>
  <c r="BJ212" i="5"/>
  <c r="BN212" i="5" s="1"/>
  <c r="J212" i="11" s="1"/>
  <c r="G212" i="11"/>
  <c r="BM222" i="5"/>
  <c r="I222" i="11" s="1"/>
  <c r="BJ222" i="5"/>
  <c r="BN222" i="5" s="1"/>
  <c r="J222" i="11" s="1"/>
  <c r="G222" i="11"/>
  <c r="BJ36" i="5"/>
  <c r="BN36" i="5" s="1"/>
  <c r="J36" i="11" s="1"/>
  <c r="G36" i="11"/>
  <c r="BM36" i="5"/>
  <c r="I36" i="11" s="1"/>
  <c r="BA149" i="3"/>
  <c r="Y149" i="4"/>
  <c r="BJ106" i="5"/>
  <c r="BN106" i="5" s="1"/>
  <c r="J106" i="11" s="1"/>
  <c r="G106" i="11"/>
  <c r="BM106" i="5"/>
  <c r="I106" i="11" s="1"/>
  <c r="BM14" i="5"/>
  <c r="I14" i="11" s="1"/>
  <c r="BJ14" i="5"/>
  <c r="BN14" i="5" s="1"/>
  <c r="J14" i="11" s="1"/>
  <c r="G14" i="11"/>
  <c r="BA18" i="3"/>
  <c r="Y18" i="4"/>
  <c r="BJ290" i="5"/>
  <c r="BN290" i="5" s="1"/>
  <c r="BM290" i="5"/>
  <c r="BM253" i="5"/>
  <c r="BJ253" i="5"/>
  <c r="BN253" i="5" s="1"/>
  <c r="BA132" i="3"/>
  <c r="Y132" i="4"/>
  <c r="BJ93" i="5"/>
  <c r="BN93" i="5" s="1"/>
  <c r="J93" i="11" s="1"/>
  <c r="G93" i="11"/>
  <c r="BM93" i="5"/>
  <c r="I93" i="11" s="1"/>
  <c r="BM267" i="5"/>
  <c r="BJ267" i="5"/>
  <c r="BN267" i="5" s="1"/>
  <c r="BM51" i="5"/>
  <c r="I51" i="11" s="1"/>
  <c r="BJ51" i="5"/>
  <c r="BN51" i="5" s="1"/>
  <c r="J51" i="11" s="1"/>
  <c r="G51" i="1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BA202" i="3"/>
  <c r="Y202" i="4"/>
  <c r="BA42" i="3"/>
  <c r="Y42" i="4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79" i="4"/>
  <c r="BA179" i="3"/>
  <c r="Y114" i="4"/>
  <c r="BA114" i="3"/>
  <c r="BM291" i="5"/>
  <c r="Y237" i="4"/>
  <c r="BA231" i="3"/>
  <c r="BA227" i="3"/>
  <c r="BM231" i="5"/>
  <c r="I231" i="11" s="1"/>
  <c r="BJ231" i="5"/>
  <c r="BN231" i="5" s="1"/>
  <c r="J231" i="11" s="1"/>
  <c r="BJ237" i="5"/>
  <c r="BN237" i="5" s="1"/>
  <c r="J237" i="11" s="1"/>
  <c r="G237" i="11"/>
  <c r="F1" i="3"/>
  <c r="J5" i="11"/>
  <c r="I5" i="11"/>
  <c r="BA235" i="3"/>
  <c r="Y235" i="4"/>
  <c r="G235" i="11"/>
  <c r="BM235" i="5"/>
  <c r="I235" i="11" s="1"/>
  <c r="BJ235" i="5"/>
  <c r="BN235" i="5" s="1"/>
  <c r="J235" i="11" s="1"/>
  <c r="Y211" i="4"/>
  <c r="BA211" i="3"/>
  <c r="Y128" i="4"/>
  <c r="BA128" i="3"/>
  <c r="BA215" i="3"/>
  <c r="Y215" i="4"/>
  <c r="G128" i="11"/>
  <c r="BM128" i="5"/>
  <c r="I128" i="11" s="1"/>
  <c r="BJ128" i="5"/>
  <c r="BN128" i="5" s="1"/>
  <c r="J128" i="11" s="1"/>
  <c r="G215" i="11"/>
  <c r="BM215" i="5"/>
  <c r="I215" i="11" s="1"/>
  <c r="BJ215" i="5"/>
  <c r="BN215" i="5" s="1"/>
  <c r="J215" i="11" s="1"/>
  <c r="G211" i="11"/>
  <c r="BM211" i="5"/>
  <c r="I211" i="11" s="1"/>
  <c r="BJ211" i="5"/>
  <c r="BN211" i="5" s="1"/>
  <c r="J211" i="11" s="1"/>
  <c r="BM2" i="5" l="1"/>
  <c r="I2" i="11" s="1"/>
  <c r="BN2" i="5"/>
  <c r="J3" i="11" s="1"/>
</calcChain>
</file>

<file path=xl/sharedStrings.xml><?xml version="1.0" encoding="utf-8"?>
<sst xmlns="http://schemas.openxmlformats.org/spreadsheetml/2006/main" count="969" uniqueCount="626">
  <si>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</si>
  <si>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</si>
  <si>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</si>
  <si>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</si>
  <si>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</si>
  <si>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</si>
  <si>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</si>
  <si>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</si>
  <si>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</si>
  <si>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</si>
  <si>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</si>
  <si>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</si>
  <si>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</si>
  <si>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</si>
  <si>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r>
      <t xml:space="preserve">Totaal bedrag van de toegekende bijdrageverminderingen, ten laste genomen door de federale overheid 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</si>
  <si>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</si>
  <si>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</si>
  <si>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</si>
  <si>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</si>
  <si>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</si>
  <si>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</si>
  <si>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</si>
  <si>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</si>
  <si>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</si>
  <si>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</si>
  <si>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</si>
  <si>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</si>
  <si>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</si>
  <si>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</si>
  <si>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</si>
  <si>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</si>
  <si>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</si>
  <si>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</si>
  <si>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</si>
  <si>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</si>
  <si>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</si>
  <si>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</si>
  <si>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</si>
  <si>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</si>
  <si>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</si>
  <si>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</si>
  <si>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</si>
  <si>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</si>
  <si>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</si>
  <si>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</si>
  <si>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</si>
  <si>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</si>
  <si>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</si>
  <si>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</si>
  <si>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</si>
  <si>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</si>
  <si>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</si>
  <si>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</si>
  <si>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</si>
  <si>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</si>
  <si>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</si>
  <si>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</si>
  <si>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</si>
  <si>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</si>
  <si>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</si>
  <si>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</si>
  <si>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</si>
  <si>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</si>
  <si>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</si>
  <si>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</si>
  <si>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</si>
  <si>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</si>
  <si>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</si>
  <si>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</si>
  <si>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</si>
  <si>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</si>
  <si>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</si>
  <si>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</si>
  <si>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</si>
  <si>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</si>
  <si>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</si>
  <si>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</si>
  <si>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</si>
  <si>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</si>
  <si>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</si>
  <si>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</si>
  <si>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</si>
  <si>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</si>
  <si>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</si>
  <si>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</si>
  <si>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</si>
  <si>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</si>
  <si>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</si>
  <si>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</si>
  <si>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</si>
  <si>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</si>
  <si>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</si>
  <si>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</si>
  <si>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</si>
  <si>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</si>
  <si>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</si>
  <si>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</si>
  <si>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</si>
  <si>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</si>
  <si>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</si>
  <si>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</si>
  <si>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</si>
  <si>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</si>
  <si>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</si>
  <si>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</si>
  <si>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</si>
  <si>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</si>
  <si>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</si>
  <si>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</si>
  <si>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</si>
  <si>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</si>
  <si>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</si>
  <si>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</si>
  <si>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</si>
  <si>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</si>
  <si>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</si>
  <si>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</si>
  <si>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</si>
  <si>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</si>
  <si>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</si>
  <si>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</si>
  <si>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</si>
  <si>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r>
      <t xml:space="preserve">Bruto werkgeversbijdragen </t>
    </r>
    <r>
      <rPr>
        <b/>
        <sz val="8"/>
        <rFont val="Arial"/>
        <family val="2"/>
      </rPr>
      <t>= WB = W * 32,04%</t>
    </r>
  </si>
  <si>
    <r>
      <t xml:space="preserve">Netto persoonlijke bijdragen voor de sociale zekerheid 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</si>
  <si>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</si>
  <si>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</si>
  <si>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</si>
  <si>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</si>
  <si>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</si>
  <si>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</si>
  <si>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</si>
  <si>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</si>
  <si>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r>
      <t xml:space="preserve">Bedrag van de vermindering van de werknemersbijdragen voor lage lonen = </t>
    </r>
    <r>
      <rPr>
        <b/>
        <sz val="8"/>
        <rFont val="Arial"/>
        <family val="2"/>
      </rPr>
      <t>LL = LL1 + LL2 + LL3</t>
    </r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</si>
  <si>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</si>
  <si>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</si>
  <si>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</si>
  <si>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</si>
  <si>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</si>
  <si>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</si>
  <si>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</si>
  <si>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</si>
  <si>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</si>
  <si>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r>
      <t xml:space="preserve">Aantal fictieve uren, overeenstemmend met de niet-geleverde prestatie die recht geven op opvanguitkeringen </t>
    </r>
    <r>
      <rPr>
        <b/>
        <sz val="8"/>
        <rFont val="Arial"/>
        <family val="2"/>
      </rPr>
      <t>= WU2 = (IC2 * fuf) - (AU2 + FU2 + VU2 +ZU2 + MU2 + OU2 + BU2)</t>
    </r>
  </si>
  <si>
    <r>
      <t xml:space="preserve">Bruto persoonlijke bijdragen voor de sociale zekerheid </t>
    </r>
    <r>
      <rPr>
        <b/>
        <sz val="8"/>
        <rFont val="Arial"/>
        <family val="2"/>
      </rPr>
      <t>= PB2 = W2 * wnbij/100</t>
    </r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</si>
  <si>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</si>
  <si>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</si>
  <si>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</si>
  <si>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</si>
  <si>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</si>
  <si>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</si>
  <si>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Maandprestatiebreuk 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</si>
  <si>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Aantal feestdagen en vakantiedagen met sociale rechten </t>
    </r>
    <r>
      <rPr>
        <b/>
        <sz val="8"/>
        <rFont val="Arial"/>
        <family val="2"/>
      </rPr>
      <t>= DF = som 3 maanden</t>
    </r>
  </si>
  <si>
    <r>
      <t xml:space="preserve">Aantal vakantiedagen zonder sociale rechten </t>
    </r>
    <r>
      <rPr>
        <b/>
        <sz val="8"/>
        <rFont val="Arial"/>
        <family val="2"/>
      </rPr>
      <t>= VD = som 3 maanden</t>
    </r>
  </si>
  <si>
    <r>
      <t xml:space="preserve">Aantal ziektedagen </t>
    </r>
    <r>
      <rPr>
        <b/>
        <sz val="8"/>
        <rFont val="Arial"/>
        <family val="2"/>
      </rPr>
      <t>= DZ = som 3 maanden</t>
    </r>
  </si>
  <si>
    <r>
      <t xml:space="preserve">Aantal dagen moederschapsrust </t>
    </r>
    <r>
      <rPr>
        <b/>
        <sz val="8"/>
        <rFont val="Arial"/>
        <family val="2"/>
      </rPr>
      <t>= DM = som 3 maanden</t>
    </r>
  </si>
  <si>
    <r>
      <t xml:space="preserve">Aantal dagen arbeidsongeval </t>
    </r>
    <r>
      <rPr>
        <b/>
        <sz val="8"/>
        <rFont val="Arial"/>
        <family val="2"/>
      </rPr>
      <t>= DO = som 3 maanden</t>
    </r>
  </si>
  <si>
    <r>
      <t xml:space="preserve">Aantal dagen beroepsziekte </t>
    </r>
    <r>
      <rPr>
        <b/>
        <sz val="8"/>
        <rFont val="Arial"/>
        <family val="2"/>
      </rPr>
      <t>= DB = som 3 maanden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</si>
  <si>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= DW = som 3 maanden</t>
    </r>
  </si>
  <si>
    <r>
      <t xml:space="preserve">Aan te geven fictieve uren, overeenstemmend met de feestdagen en vakantie met sociale rechten 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</si>
  <si>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</t>
    </r>
    <r>
      <rPr>
        <b/>
        <sz val="8"/>
        <rFont val="Arial"/>
        <family val="2"/>
      </rPr>
      <t>= FD = FU / 7,6</t>
    </r>
  </si>
  <si>
    <r>
      <t xml:space="preserve">Aan te geven fictieve uren, overeenstemmend met vakantie zonder sociale rechten 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</si>
  <si>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</t>
    </r>
    <r>
      <rPr>
        <b/>
        <sz val="8"/>
        <rFont val="Arial"/>
        <family val="2"/>
      </rPr>
      <t>= VD = VU / 7,6</t>
    </r>
  </si>
  <si>
    <r>
      <t>Aan te geven fictieve uren, overeenstemmend met ziekteperiodes</t>
    </r>
    <r>
      <rPr>
        <b/>
        <sz val="8"/>
        <rFont val="Arial"/>
        <family val="2"/>
      </rPr>
      <t xml:space="preserve"> = ZU = DZ * UK</t>
    </r>
  </si>
  <si>
    <r>
      <t xml:space="preserve">Aan te geven fictieve uren, overeenstemmend met moederschapsrust </t>
    </r>
    <r>
      <rPr>
        <b/>
        <sz val="8"/>
        <rFont val="Arial"/>
        <family val="2"/>
      </rPr>
      <t>= MU = DM * UK</t>
    </r>
  </si>
  <si>
    <r>
      <t xml:space="preserve">Aan te geven fictieve uren, overeenstemmend met sluiting wegens arbeidsongeval </t>
    </r>
    <r>
      <rPr>
        <b/>
        <sz val="8"/>
        <rFont val="Arial"/>
        <family val="2"/>
      </rPr>
      <t>= OU = DO * UK</t>
    </r>
  </si>
  <si>
    <r>
      <t xml:space="preserve">Aan te geven fictieve uren, overeenstemmend met sluiting wegens beroepsziekte </t>
    </r>
    <r>
      <rPr>
        <b/>
        <sz val="8"/>
        <rFont val="Arial"/>
        <family val="2"/>
      </rPr>
      <t>= BU = DB * UK</t>
    </r>
  </si>
  <si>
    <r>
      <t xml:space="preserve">Aan te geven fictieve uren, overeenstemmend met niet gerealiseerde opvang omwille van de afwezigheid van kinderen </t>
    </r>
    <r>
      <rPr>
        <b/>
        <sz val="8"/>
        <rFont val="Arial"/>
        <family val="2"/>
      </rPr>
      <t>= WU = DW * UK</t>
    </r>
  </si>
  <si>
    <r>
      <t xml:space="preserve">Aan te geven fictieve dagen, overeenstemmend met ziekteperiodes </t>
    </r>
    <r>
      <rPr>
        <b/>
        <sz val="8"/>
        <rFont val="Arial"/>
        <family val="2"/>
      </rPr>
      <t>= ZD = ZU / 7,6</t>
    </r>
  </si>
  <si>
    <r>
      <t xml:space="preserve">Aan te geven fictieve dagen, overeenstemmend met moederschapsrust </t>
    </r>
    <r>
      <rPr>
        <b/>
        <sz val="8"/>
        <rFont val="Arial"/>
        <family val="2"/>
      </rPr>
      <t>= MD = MU /7,6</t>
    </r>
  </si>
  <si>
    <r>
      <t xml:space="preserve">Aan te geven fictieve dagen, overeenstemmend met sluiting wegens arbeidsongeval </t>
    </r>
    <r>
      <rPr>
        <b/>
        <sz val="8"/>
        <rFont val="Arial"/>
        <family val="2"/>
      </rPr>
      <t>= OD = OU / 7,6</t>
    </r>
  </si>
  <si>
    <r>
      <t xml:space="preserve">Aan te geven fictieve dagen, overeenstemmend met sluiting wegens beroepsziekte </t>
    </r>
    <r>
      <rPr>
        <b/>
        <sz val="8"/>
        <rFont val="Arial"/>
        <family val="2"/>
      </rPr>
      <t>= BD = BU / 7,6</t>
    </r>
  </si>
  <si>
    <r>
      <t xml:space="preserve">Aan te geven fictieve dagen, overeenstemmend met niet gerealiseerde opvang omwille van de afwezigheid van kinderen </t>
    </r>
    <r>
      <rPr>
        <b/>
        <sz val="8"/>
        <rFont val="Arial"/>
        <family val="2"/>
      </rPr>
      <t>= WD = WU / 7,6</t>
    </r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</si>
  <si>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</si>
  <si>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</si>
  <si>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</si>
  <si>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r>
      <t xml:space="preserve">Aantal fictieve uren, over-eenstemmend met de inge-schreven capaciteit voor de berekening van K </t>
    </r>
    <r>
      <rPr>
        <b/>
        <sz val="8"/>
        <rFont val="Arial"/>
        <family val="2"/>
      </rPr>
      <t>= UICK = ICK * fuf</t>
    </r>
  </si>
  <si>
    <r>
      <t xml:space="preserve">Gemiddeld aantal fictieve uren per kalenderdag 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</si>
  <si>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</si>
  <si>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</si>
  <si>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</si>
  <si>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</si>
  <si>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</si>
  <si>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</si>
  <si>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</si>
  <si>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</si>
  <si>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</si>
  <si>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</si>
  <si>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</si>
  <si>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</si>
  <si>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r>
      <t xml:space="preserve">Individueel aantal arbeidsdagen van het kwartaal in het vijfdagen-weekstelsel </t>
    </r>
    <r>
      <rPr>
        <b/>
        <sz val="8"/>
        <rFont val="Arial"/>
        <family val="2"/>
      </rPr>
      <t>= AD5IN</t>
    </r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</si>
  <si>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</si>
  <si>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</si>
  <si>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</si>
  <si>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</si>
  <si>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</si>
  <si>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</si>
  <si>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</si>
  <si>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</si>
  <si>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</si>
  <si>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</si>
  <si>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r>
      <t xml:space="preserve">Werkelijk gepresteerde kindopvang-dagen = </t>
    </r>
    <r>
      <rPr>
        <b/>
        <sz val="8"/>
        <rFont val="Arial"/>
        <family val="2"/>
      </rPr>
      <t>KOD2</t>
    </r>
  </si>
  <si>
    <r>
      <t xml:space="preserve">Gewogen kindopvang-dagen = </t>
    </r>
    <r>
      <rPr>
        <b/>
        <sz val="8"/>
        <rFont val="Arial"/>
        <family val="2"/>
      </rPr>
      <t>GOD2</t>
    </r>
  </si>
  <si>
    <r>
      <t xml:space="preserve">Bruto ingeschreven capaciteit 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</si>
  <si>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= </t>
    </r>
    <r>
      <rPr>
        <b/>
        <sz val="8"/>
        <rFont val="Arial"/>
        <family val="2"/>
      </rPr>
      <t>ICBK2 = ICB2 - occasionele opvang</t>
    </r>
  </si>
  <si>
    <r>
      <t xml:space="preserve"> Netto ingeschreven capaciteit = </t>
    </r>
    <r>
      <rPr>
        <b/>
        <sz val="8"/>
        <rFont val="Arial"/>
        <family val="2"/>
      </rPr>
      <t>IC2 = ICB2 afgetopt</t>
    </r>
  </si>
  <si>
    <r>
      <t xml:space="preserve">Netto ingeschreven capaciteit voor de berekening van K = </t>
    </r>
    <r>
      <rPr>
        <b/>
        <sz val="8"/>
        <rFont val="Arial"/>
        <family val="2"/>
      </rPr>
      <t>ICK2 = ICBK2 afgetopt</t>
    </r>
  </si>
  <si>
    <r>
      <t xml:space="preserve">Gemiddelde opvangcapaciteit per kalenderdag 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</si>
  <si>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</si>
  <si>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</si>
  <si>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</si>
  <si>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</si>
  <si>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</si>
  <si>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</si>
  <si>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</si>
  <si>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</si>
  <si>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kalenderdagen overeenstemmend met de fictieve uren WU = </t>
    </r>
    <r>
      <rPr>
        <b/>
        <sz val="8"/>
        <rFont val="Arial"/>
        <family val="2"/>
      </rPr>
      <t>KDWL2 = WU2 / (K2*1,9)</t>
    </r>
  </si>
  <si>
    <t>Individueel maximum aantal arbeidsdagen</t>
  </si>
  <si>
    <r>
      <t>Maximum aantal kindopvangdagen =</t>
    </r>
    <r>
      <rPr>
        <b/>
        <sz val="8"/>
        <rFont val="Arial"/>
        <family val="2"/>
      </rPr>
      <t xml:space="preserve"> KODmax = AD5IN * erkende capaciteit</t>
    </r>
  </si>
  <si>
    <r>
      <t xml:space="preserve">gemiddeld aantal kalenderdagen met opvang per week = </t>
    </r>
    <r>
      <rPr>
        <b/>
        <sz val="8"/>
        <rFont val="Arial"/>
        <family val="2"/>
      </rPr>
      <t>GKD</t>
    </r>
  </si>
  <si>
    <r>
      <t xml:space="preserve">Bruto persoonlijke bijdragen </t>
    </r>
    <r>
      <rPr>
        <b/>
        <sz val="8"/>
        <rFont val="Arial"/>
        <family val="2"/>
      </rPr>
      <t>= PB = W * 13,07%</t>
    </r>
  </si>
  <si>
    <r>
      <t xml:space="preserve">Bruto basisbijdragen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</si>
  <si>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</si>
  <si>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Netto te betalen basisbijdragen = </t>
    </r>
    <r>
      <rPr>
        <b/>
        <sz val="8"/>
        <rFont val="Arial"/>
        <family val="2"/>
      </rPr>
      <t>BBN = PN + WN</t>
    </r>
  </si>
  <si>
    <r>
      <t xml:space="preserve">Aantal aan te geven fictieve arbeidsdagen = </t>
    </r>
    <r>
      <rPr>
        <b/>
        <sz val="8"/>
        <rFont val="Arial"/>
        <family val="2"/>
      </rPr>
      <t>AD = AU / 7,6</t>
    </r>
  </si>
  <si>
    <t>Werkelijke arbeidsprestaties</t>
  </si>
  <si>
    <t>Gemiddeld aantal uren per kalenderdag</t>
  </si>
  <si>
    <t>Gem. weekprest.</t>
  </si>
  <si>
    <t>Sluitingsdagen en afwezigheden van kinderen</t>
  </si>
  <si>
    <r>
      <t xml:space="preserve">Aantal fictieve arbeidsuren voor de loonberekening </t>
    </r>
    <r>
      <rPr>
        <b/>
        <sz val="8"/>
        <rFont val="Arial"/>
        <family val="2"/>
      </rPr>
      <t>= AUL2 = KOD2 * fuf</t>
    </r>
  </si>
  <si>
    <r>
      <t xml:space="preserve">Ingeschreven capaciteit voor de berekening van K = </t>
    </r>
    <r>
      <rPr>
        <b/>
        <sz val="8"/>
        <rFont val="Arial"/>
        <family val="2"/>
      </rPr>
      <t>ICK = ICBK1 + ICBK2 + ICBK3</t>
    </r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</si>
  <si>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</si>
  <si>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</si>
  <si>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</si>
  <si>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</si>
  <si>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</si>
  <si>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r>
      <t xml:space="preserve">gemiddeld aantal wekelijks te presteren fictieve uren </t>
    </r>
    <r>
      <rPr>
        <b/>
        <sz val="8"/>
        <rFont val="Arial"/>
        <family val="2"/>
      </rPr>
      <t>= UT = UK * GKD</t>
    </r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</si>
  <si>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</si>
  <si>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</si>
  <si>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</si>
  <si>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r>
      <t xml:space="preserve">Aantal in het kwartaal gepresteerde kindopvangdagen = </t>
    </r>
    <r>
      <rPr>
        <b/>
        <sz val="8"/>
        <rFont val="Arial"/>
        <family val="2"/>
      </rPr>
      <t>KOD = KOD1 + KOD2 + KOD3</t>
    </r>
  </si>
  <si>
    <t>Loon en bijdragen</t>
  </si>
  <si>
    <r>
      <t xml:space="preserve">Bruto te betalen onkosten-vergoeding = </t>
    </r>
    <r>
      <rPr>
        <b/>
        <sz val="8"/>
        <rFont val="Arial"/>
        <family val="2"/>
      </rPr>
      <t>BOV2 = GOD2 * dv</t>
    </r>
  </si>
  <si>
    <r>
      <t xml:space="preserve">Netto te betalen onkostenver-goeding = </t>
    </r>
    <r>
      <rPr>
        <b/>
        <sz val="8"/>
        <rFont val="Arial"/>
        <family val="2"/>
      </rPr>
      <t>NOV2 = BOV2 - PN2</t>
    </r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</si>
  <si>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</si>
  <si>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r>
      <t xml:space="preserve">Netto te betalen werknemersbijdragen ten laste van de onthaalouder 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</si>
  <si>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sociale zekerheidsbijdragen = </t>
    </r>
    <r>
      <rPr>
        <b/>
        <sz val="8"/>
        <rFont val="Arial"/>
        <family val="2"/>
      </rPr>
      <t>NSZ = BBN + BB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</si>
  <si>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</si>
  <si>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</si>
  <si>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</si>
  <si>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</si>
  <si>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</si>
  <si>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</si>
  <si>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</si>
  <si>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</si>
  <si>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</si>
  <si>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</si>
  <si>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</si>
  <si>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</si>
  <si>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</si>
  <si>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</si>
  <si>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</si>
  <si>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</si>
  <si>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</si>
  <si>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</si>
  <si>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</si>
  <si>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</si>
  <si>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</si>
  <si>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</si>
  <si>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</si>
  <si>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</si>
  <si>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</si>
  <si>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</si>
  <si>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</si>
  <si>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</si>
  <si>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</si>
  <si>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</si>
  <si>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</si>
  <si>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</si>
  <si>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</si>
  <si>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</si>
  <si>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</si>
  <si>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</si>
  <si>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</si>
  <si>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</si>
  <si>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</si>
  <si>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</si>
  <si>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</si>
  <si>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</si>
  <si>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</si>
  <si>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</si>
  <si>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</si>
  <si>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</si>
  <si>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</si>
  <si>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</si>
  <si>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</si>
  <si>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</si>
  <si>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</si>
  <si>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</si>
  <si>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</si>
  <si>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</si>
  <si>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</si>
  <si>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</si>
  <si>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</si>
  <si>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</si>
  <si>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</si>
  <si>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</si>
  <si>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</si>
  <si>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</si>
  <si>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</si>
  <si>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</si>
  <si>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</si>
  <si>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</si>
  <si>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</si>
  <si>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</si>
  <si>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</si>
  <si>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</si>
  <si>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</si>
  <si>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</si>
  <si>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</si>
  <si>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</si>
  <si>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</si>
  <si>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</si>
  <si>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</si>
  <si>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</si>
  <si>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</si>
  <si>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</si>
  <si>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</si>
  <si>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</si>
  <si>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</si>
  <si>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</si>
  <si>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</si>
  <si>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</si>
  <si>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</si>
  <si>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</si>
  <si>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</si>
  <si>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r>
      <t xml:space="preserve">Netto te betalen werkgeversbijdragen ten laste van de Duitstaligee gemeenschap 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</si>
  <si>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Bijzondere werkgeversbijdragen, ten laste van de Duitstalige gemeenschap 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</si>
  <si>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</t>
    </r>
    <r>
      <rPr>
        <b/>
        <sz val="8"/>
        <rFont val="Arial"/>
        <family val="2"/>
      </rPr>
      <t>= WN + BB</t>
    </r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</si>
  <si>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</si>
  <si>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</si>
  <si>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</si>
  <si>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</si>
  <si>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</si>
  <si>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</si>
  <si>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</si>
  <si>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</si>
  <si>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</si>
  <si>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</si>
  <si>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</si>
  <si>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</si>
  <si>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</si>
  <si>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</si>
  <si>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</si>
  <si>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</si>
  <si>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</si>
  <si>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</si>
  <si>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</si>
  <si>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</si>
  <si>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</si>
  <si>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</si>
  <si>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</si>
  <si>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</si>
  <si>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</si>
  <si>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</si>
  <si>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</si>
  <si>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</si>
  <si>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</si>
  <si>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</si>
  <si>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</si>
  <si>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</si>
  <si>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</si>
  <si>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</si>
  <si>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</si>
  <si>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</si>
  <si>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</si>
  <si>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</si>
  <si>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</si>
  <si>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</si>
  <si>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</si>
  <si>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</si>
  <si>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</si>
  <si>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</si>
  <si>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</si>
  <si>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</si>
  <si>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</si>
  <si>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</si>
  <si>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</si>
  <si>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</si>
  <si>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</si>
  <si>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</si>
  <si>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</si>
  <si>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</si>
  <si>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</si>
  <si>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</si>
  <si>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</si>
  <si>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</si>
  <si>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</si>
  <si>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</si>
  <si>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</si>
  <si>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</si>
  <si>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</si>
  <si>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</si>
  <si>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</si>
  <si>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</si>
  <si>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</si>
  <si>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</si>
  <si>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</si>
  <si>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</si>
  <si>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</si>
  <si>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</si>
  <si>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</si>
  <si>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</si>
  <si>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</si>
  <si>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</si>
  <si>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</si>
  <si>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</si>
  <si>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</si>
  <si>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</si>
  <si>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</si>
  <si>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</si>
  <si>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</si>
  <si>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</si>
  <si>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</si>
  <si>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</si>
  <si>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r>
      <t xml:space="preserve">Normale kwartaalprestatie = gewerkte + gelijkgestelde uren = </t>
    </r>
    <r>
      <rPr>
        <b/>
        <sz val="8"/>
        <rFont val="Arial"/>
        <family val="2"/>
      </rPr>
      <t>AU + FU + ZU + MU +  OU + BU + WU</t>
    </r>
    <r>
      <rPr>
        <sz val="8"/>
        <rFont val="Arial"/>
        <family val="2"/>
      </rPr>
      <t>, afgetopt op 494 uur</t>
    </r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</si>
  <si>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</si>
  <si>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</si>
  <si>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</si>
  <si>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</si>
  <si>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</si>
  <si>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</si>
  <si>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</si>
  <si>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</si>
  <si>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</si>
  <si>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</si>
  <si>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</si>
  <si>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</si>
  <si>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</si>
  <si>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</si>
  <si>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</si>
  <si>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</si>
  <si>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r>
      <t xml:space="preserve">Bedrag van de vermindering van de persoonlijke bijdragen voor lage lonen = </t>
    </r>
    <r>
      <rPr>
        <b/>
        <sz val="8"/>
        <rFont val="Arial"/>
        <family val="2"/>
      </rPr>
      <t>LL2 = basis * µ2</t>
    </r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</si>
  <si>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</si>
  <si>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</si>
  <si>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</si>
  <si>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</si>
  <si>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</si>
  <si>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</si>
  <si>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</si>
  <si>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</si>
  <si>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</si>
  <si>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</si>
  <si>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</si>
  <si>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</si>
  <si>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</si>
  <si>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</si>
  <si>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</si>
  <si>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</si>
  <si>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</si>
  <si>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</si>
  <si>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</si>
  <si>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</si>
  <si>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</si>
  <si>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</si>
  <si>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</si>
  <si>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</si>
  <si>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</si>
  <si>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</si>
  <si>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Werkelijk gepresteerde kindopvang-dagen = KOD3</t>
  </si>
  <si>
    <t>Gewogen kindopvang-dagen = GOD3</t>
  </si>
  <si>
    <t>Bruto te betalen onkosten-vergoeding = BOV3 = GOD3 * dv</t>
  </si>
  <si>
    <t>Netto te betalen onkostenver-goeding = NOV3 = BOV3 - PN3</t>
  </si>
  <si>
    <t>Bruto ingeschreven capaciteit = ICB3 = basisrooster + aanpassingen</t>
  </si>
  <si>
    <t>Bruto ingeschreven capaciteit voor het berekenen van K = ICBK3 = ICB3 - occasionele opvang</t>
  </si>
  <si>
    <t xml:space="preserve"> Netto ingeschreven capaciteit = IC3 = ICB3 afgetopt</t>
  </si>
  <si>
    <t>Netto ingeschreven capaciteit voor de berekening van K = ICK3 = ICBK3 afgetopt</t>
  </si>
  <si>
    <t xml:space="preserve">Gemiddelde opvangcapaciteit per kalenderdag = K3 = ICK3 / D3reëel </t>
  </si>
  <si>
    <t xml:space="preserve">Aantal fictieve arbeidsuren van de maand = AU3 </t>
  </si>
  <si>
    <t>Aantal wettelijke feestdagen en vakantiedagen met sociale rechten = F3</t>
  </si>
  <si>
    <t>Aantal fictieve uren van de wettelijke feestdagen en de sluitingsdagen met sociale rechten = FU3 = F3 * K3  *fuf</t>
  </si>
  <si>
    <t>Aantal fictieve uren van de sluitingsdagen zonder sociale rechten = VU3 = A3 * K3 *fuf</t>
  </si>
  <si>
    <t>Aantal fictieve uren arbeidsongeschiktheid wegens ziekte = ZU3 = B3 * K3 *fuf</t>
  </si>
  <si>
    <t>Aantal fictieve uren arbeidsongeschiktheid wegens moederschapsbescherming = MU3 = C3 * K3 *fuf</t>
  </si>
  <si>
    <t>Aantal fictieve uren arbeidsongeschiktheid wegens arbeidsongeval = OU3 = D3 * K3 *fuf</t>
  </si>
  <si>
    <t>Aantal fictieve uren arbeidsongeschiktheid wegens beroepsziekte = BU3 = E3 * K3 *fuf</t>
  </si>
  <si>
    <t>Aantal fictieve uren, overeenstemmend met de niet-geleverde prestatie die recht geven op opvanguitkeringen = WU3 = (IC3 * fuf) - (AU3 + FU3 + VU3 +ZU3 + MU3 + OU3 + BU3)</t>
  </si>
  <si>
    <t>Aantal kalenderdagen overeenstemmend met de fictieve uren WU = KDWL3 = WU3 / (K3*1,9)</t>
  </si>
  <si>
    <t>Aantal fictieve arbeidsuren voor de loonberekening = AUL3 = KOD3 * fuf</t>
  </si>
  <si>
    <t>Bruto persoonlijke bijdragen voor de sociale zekerheid = PB3 = W3 * wnbij/100</t>
  </si>
  <si>
    <t>Maandprestatiebreuk = µ3 = AUL3 / upm3</t>
  </si>
  <si>
    <t>Bedrag van de vermindering van de persoonlijke bijdragen voor lage lonen = LL3 = basis * µ3</t>
  </si>
  <si>
    <t xml:space="preserve">Netto persoonlijke bijdragen voor de sociale zekerheid = PN3 = PB3 – LL3 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</si>
  <si>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</si>
  <si>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</si>
  <si>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</si>
  <si>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</si>
  <si>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</si>
  <si>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</si>
  <si>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</si>
  <si>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</si>
  <si>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</si>
  <si>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</si>
  <si>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</si>
  <si>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Werkelijk gepresteerde kindopvang-dagen = KOD1</t>
  </si>
  <si>
    <t>Gewogen kindopvang-dagen = GOD1 (indicatief!)</t>
  </si>
  <si>
    <t>Bruto te betalen onkosten-vergoeding = BOV1 = gewogen dagvergoeding * aantal overeenstemmende opvangdagen</t>
  </si>
  <si>
    <t>Netto te betalen onkostenver-goeding = NOV1 = BOV1 - PN1</t>
  </si>
  <si>
    <t>Bruto ingeschreven capaciteit = ICB1 = basisrooster + aanpassingen</t>
  </si>
  <si>
    <t>Bruto ingeschreven capaciteit voor het berekenen van K = ICBK1 = ICB1 - occasionele opvang</t>
  </si>
  <si>
    <t xml:space="preserve"> Netto ingeschreven capaciteit = IC1 = ICB1 afgetopt</t>
  </si>
  <si>
    <t>Netto ingeschreven capaciteit voor de berekening van K = ICK1 = ICBK1 afgetopt</t>
  </si>
  <si>
    <t xml:space="preserve">Gemiddelde opvangcapaciteit per kalenderdag = K1 = ICK1 / D1reëel </t>
  </si>
  <si>
    <t xml:space="preserve">Aantal fictieve arbeidsuren van de maand = AU1 </t>
  </si>
  <si>
    <t>Aantal wettelijke feestdagen en vakantiedagen met sociale rechten = F1</t>
  </si>
  <si>
    <t>Aantal fictieve uren van de wettelijke feestdagen en de sluitingsdagen met sociale rechten = FU1 = F1 * K1  *fuf</t>
  </si>
  <si>
    <t>Aantal fictieve uren van de sluitingsdagen zonder sociale rechten = VU1 = A1 * K1 *fuf</t>
  </si>
  <si>
    <t>Aantal fictieve uren arbeidsongeschiktheid wegens ziekte = ZU1 = B1 * K1 *fuf</t>
  </si>
  <si>
    <t>Aantal fictieve uren arbeidsongeschiktheid wegens moederschapsbescherming = MU1 = C1 * K1 *fuf</t>
  </si>
  <si>
    <t>Aantal fictieve uren arbeidsongeschiktheid wegens arbeidsongeval = OU1 = D1 * K1 *fuf</t>
  </si>
  <si>
    <t>Aantal fictieve uren arbeidsongeschiktheid wegens beroepsziekte = BU1 = E1 * K1 *fuf</t>
  </si>
  <si>
    <t>Aantal fictieve uren, overeenstemmend met de niet-geleverde prestatie die recht geven op opvanguitkeringen = WU1 = (IC1 * fuf) - (AU1 + FU1 + VU1 +ZU1 + MU1 + OU1 + BU1)</t>
  </si>
  <si>
    <t>Aantal kalenderdagen overeenstemmend met de fictieve uren WU = KDWL1 = WU1 / (K1*1,9)</t>
  </si>
  <si>
    <t>Aantal fictieve arbeidsuren voor de loonberekening = AUL1 = KOD1 * fuf</t>
  </si>
  <si>
    <t>Bruto persoonlijke bijdragen voor de sociale zekerheid = PB1 = W1 * wnbij/100</t>
  </si>
  <si>
    <t>Maandprestatiebreuk = µ1 = AUL1 / upm1</t>
  </si>
  <si>
    <t>Bedrag van de vermindering van de persoonlijke bijdragen voor lage lonen = LL1 = basis * µ1</t>
  </si>
  <si>
    <t xml:space="preserve">Netto persoonlijke bijdragen voor de sociale zekerheid = PN1 = PB1 – LL1 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</si>
  <si>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</si>
  <si>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</si>
  <si>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</si>
  <si>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</si>
  <si>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</si>
  <si>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</si>
  <si>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</si>
  <si>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</si>
  <si>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</si>
  <si>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</si>
  <si>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</si>
  <si>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</si>
  <si>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</si>
  <si>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</si>
  <si>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</si>
  <si>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</si>
  <si>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r>
      <t xml:space="preserve">Fictief </t>
    </r>
    <r>
      <rPr>
        <sz val="8"/>
        <rFont val="Arial"/>
        <family val="2"/>
      </rPr>
      <t>maandloon = W1 = fulm1 * AUL1</t>
    </r>
  </si>
  <si>
    <r>
      <t xml:space="preserve">Fictief </t>
    </r>
    <r>
      <rPr>
        <sz val="8"/>
        <rFont val="Arial"/>
        <family val="2"/>
      </rPr>
      <t xml:space="preserve">maandloon 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</si>
  <si>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Fictief </t>
    </r>
    <r>
      <rPr>
        <sz val="8"/>
        <rFont val="Arial"/>
        <family val="2"/>
      </rPr>
      <t>maandloon = W3 = fulm3 * AUL3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</si>
  <si>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</si>
  <si>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</si>
  <si>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</si>
  <si>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</si>
  <si>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</si>
  <si>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</si>
  <si>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</si>
  <si>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</si>
  <si>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</si>
  <si>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</si>
  <si>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</si>
  <si>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</si>
  <si>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</si>
  <si>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</si>
  <si>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</si>
  <si>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</si>
  <si>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</si>
  <si>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</si>
  <si>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</si>
  <si>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</si>
  <si>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</si>
  <si>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</si>
  <si>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</si>
  <si>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</si>
  <si>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</si>
  <si>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</si>
  <si>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</si>
  <si>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</si>
  <si>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</si>
  <si>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</si>
  <si>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</si>
  <si>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</si>
  <si>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</si>
  <si>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</si>
  <si>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</si>
  <si>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</si>
  <si>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</si>
  <si>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</si>
  <si>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</si>
  <si>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</si>
  <si>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</si>
  <si>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</si>
  <si>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</si>
  <si>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</si>
  <si>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</si>
  <si>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</si>
  <si>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</si>
  <si>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</si>
  <si>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</si>
  <si>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</si>
  <si>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</si>
  <si>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</si>
  <si>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904843-15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</si>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</sst>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5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09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0" borderId="5" xfId="0" applyBorder="1" applyAlignment="1">
      <alignment wrapText="1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4" fillId="4" borderId="2" xfId="0" applyFont="1" applyFill="1" applyBorder="1" applyAlignment="1">
      <alignment wrapText="1"/>
    </xf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0" fontId="0" fillId="0" borderId="14" xfId="0" applyBorder="1" applyAlignment="1">
      <alignment horizontal="fill" wrapText="1"/>
    </xf>
    <xf numFmtId="0" fontId="0" fillId="0" borderId="13" xfId="0" applyBorder="1" applyAlignment="1">
      <alignment horizontal="fill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14" fontId="11" fillId="0" borderId="0" xfId="0" applyNumberFormat="1" applyFont="1"/>
    <xf numFmtId="0" fontId="11" fillId="0" borderId="0" xfId="0" quotePrefix="1" applyFont="1"/>
    <xf numFmtId="0" fontId="11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14" fontId="11" fillId="0" borderId="0" xfId="2" applyNumberFormat="1" applyFont="1"/>
    <xf numFmtId="0" fontId="11" fillId="0" borderId="0" xfId="2" quotePrefix="1" applyFont="1"/>
    <xf numFmtId="0" fontId="11" fillId="0" borderId="0" xfId="2" applyFont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0" fontId="4" fillId="2" borderId="1" xfId="0" applyFont="1" applyFill="1" applyBorder="1"/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17" fontId="11" fillId="0" borderId="0" xfId="2" quotePrefix="1" applyNumberFormat="1" applyFont="1"/>
    <xf numFmtId="0" fontId="0" fillId="10" borderId="1" xfId="0" quotePrefix="1" applyFill="1" applyBorder="1" applyAlignment="1">
      <alignment horizontal="left"/>
    </xf>
    <xf numFmtId="0" fontId="10" fillId="0" borderId="1" xfId="0" quotePrefix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14" fontId="2" fillId="0" borderId="1" xfId="0" applyNumberFormat="1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</cellXfs>
  <cellStyles count="3">
    <cellStyle name="Standaard" xfId="0" builtinId="0"/>
    <cellStyle name="Standaard 2" xfId="1"/>
    <cellStyle name="Standaard 3" xfId="2"/>
  </cellStyles>
  <dxfs count="96"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ersie"/>
  <dimension ref="A1:D37"/>
  <sheetViews>
    <sheetView workbookViewId="0">
      <pane ySplit="11" topLeftCell="A25" activePane="bottomLeft" state="frozenSplit"/>
      <selection pane="bottomLeft" activeCell="A38" sqref="A38"/>
    </sheetView>
  </sheetViews>
  <sheetFormatPr defaultRowHeight="11.25" x14ac:dyDescent="0.2"/>
  <cols>
    <col min="1" max="1" width="24.5" customWidth="1"/>
    <col min="2" max="2" width="14.6640625" customWidth="1"/>
  </cols>
  <sheetData>
    <row r="1" spans="1:4" s="85" customFormat="1" ht="15.75" x14ac:dyDescent="0.25">
      <c r="A1" s="84" t="s">
        <v>247</v>
      </c>
      <c r="B1" s="84" t="s">
        <v>248</v>
      </c>
    </row>
    <row r="2" spans="1:4" s="86" customFormat="1" ht="15" x14ac:dyDescent="0.2">
      <c r="A2" s="299" t="s">
        <v>625</v>
      </c>
      <c r="B2" s="300">
        <v>43249</v>
      </c>
    </row>
    <row r="5" spans="1:4" ht="12" x14ac:dyDescent="0.2">
      <c r="A5" s="301" t="s">
        <v>612</v>
      </c>
      <c r="B5" s="301" t="s">
        <v>609</v>
      </c>
    </row>
    <row r="6" spans="1:4" x14ac:dyDescent="0.2">
      <c r="A6" s="302" t="s">
        <v>608</v>
      </c>
      <c r="B6" s="303" t="s">
        <v>617</v>
      </c>
    </row>
    <row r="7" spans="1:4" x14ac:dyDescent="0.2">
      <c r="A7" s="302" t="s">
        <v>610</v>
      </c>
      <c r="B7" s="303" t="s">
        <v>607</v>
      </c>
    </row>
    <row r="11" spans="1:4" x14ac:dyDescent="0.2">
      <c r="A11" s="269" t="s">
        <v>547</v>
      </c>
      <c r="B11" s="269" t="s">
        <v>548</v>
      </c>
      <c r="C11" s="269" t="s">
        <v>567</v>
      </c>
      <c r="D11" s="269" t="s">
        <v>549</v>
      </c>
    </row>
    <row r="12" spans="1:4" x14ac:dyDescent="0.2">
      <c r="A12" s="270">
        <v>41653</v>
      </c>
      <c r="B12" s="271" t="s">
        <v>546</v>
      </c>
      <c r="C12" s="271" t="s">
        <v>568</v>
      </c>
      <c r="D12" s="272" t="s">
        <v>550</v>
      </c>
    </row>
    <row r="13" spans="1:4" x14ac:dyDescent="0.2">
      <c r="A13" s="270">
        <v>41675</v>
      </c>
      <c r="B13" s="271" t="s">
        <v>552</v>
      </c>
      <c r="C13" s="271" t="s">
        <v>553</v>
      </c>
      <c r="D13" s="272" t="s">
        <v>554</v>
      </c>
    </row>
    <row r="14" spans="1:4" x14ac:dyDescent="0.2">
      <c r="A14" s="270">
        <v>41668</v>
      </c>
      <c r="B14" s="271" t="s">
        <v>552</v>
      </c>
      <c r="C14" s="271" t="s">
        <v>553</v>
      </c>
      <c r="D14" s="272" t="s">
        <v>555</v>
      </c>
    </row>
    <row r="15" spans="1:4" x14ac:dyDescent="0.2">
      <c r="A15" s="270">
        <v>41668</v>
      </c>
      <c r="B15" s="271" t="s">
        <v>552</v>
      </c>
      <c r="C15" s="271" t="s">
        <v>553</v>
      </c>
      <c r="D15" s="272" t="s">
        <v>556</v>
      </c>
    </row>
    <row r="16" spans="1:4" x14ac:dyDescent="0.2">
      <c r="A16" s="270">
        <v>41717</v>
      </c>
      <c r="B16" s="271" t="s">
        <v>569</v>
      </c>
      <c r="C16" s="271" t="s">
        <v>570</v>
      </c>
      <c r="D16" s="272" t="s">
        <v>571</v>
      </c>
    </row>
    <row r="17" spans="1:4" x14ac:dyDescent="0.2">
      <c r="A17" s="270">
        <v>41717</v>
      </c>
      <c r="B17" s="271" t="s">
        <v>569</v>
      </c>
      <c r="C17" s="271" t="s">
        <v>553</v>
      </c>
      <c r="D17" s="272" t="s">
        <v>572</v>
      </c>
    </row>
    <row r="18" spans="1:4" x14ac:dyDescent="0.2">
      <c r="A18" s="275">
        <v>41744</v>
      </c>
      <c r="B18" s="276" t="s">
        <v>573</v>
      </c>
      <c r="C18" s="276" t="s">
        <v>553</v>
      </c>
      <c r="D18" s="277" t="s">
        <v>574</v>
      </c>
    </row>
    <row r="19" spans="1:4" x14ac:dyDescent="0.2">
      <c r="A19" s="275">
        <v>41836</v>
      </c>
      <c r="B19" s="276" t="s">
        <v>577</v>
      </c>
      <c r="C19" s="276" t="s">
        <v>570</v>
      </c>
      <c r="D19" s="277" t="s">
        <v>578</v>
      </c>
    </row>
    <row r="20" spans="1:4" x14ac:dyDescent="0.2">
      <c r="A20" s="275">
        <v>41836</v>
      </c>
      <c r="B20" s="276" t="s">
        <v>577</v>
      </c>
      <c r="C20" s="276" t="s">
        <v>570</v>
      </c>
      <c r="D20" s="277" t="s">
        <v>579</v>
      </c>
    </row>
    <row r="21" spans="1:4" x14ac:dyDescent="0.2">
      <c r="A21" s="275">
        <v>41947</v>
      </c>
      <c r="B21" s="276" t="s">
        <v>580</v>
      </c>
      <c r="C21" s="297" t="s">
        <v>581</v>
      </c>
      <c r="D21" s="277" t="s">
        <v>582</v>
      </c>
    </row>
    <row r="22" spans="1:4" x14ac:dyDescent="0.2">
      <c r="A22" s="275">
        <v>42039</v>
      </c>
      <c r="B22" s="276" t="s">
        <v>583</v>
      </c>
      <c r="C22" s="297" t="s">
        <v>584</v>
      </c>
      <c r="D22" s="277" t="s">
        <v>585</v>
      </c>
    </row>
    <row r="23" spans="1:4" x14ac:dyDescent="0.2">
      <c r="A23" s="275">
        <v>42039</v>
      </c>
      <c r="B23" s="276" t="s">
        <v>583</v>
      </c>
      <c r="C23" s="297" t="s">
        <v>584</v>
      </c>
      <c r="D23" s="277" t="s">
        <v>586</v>
      </c>
    </row>
    <row r="24" spans="1:4" x14ac:dyDescent="0.2">
      <c r="A24" s="275">
        <v>42255</v>
      </c>
      <c r="B24" s="276" t="s">
        <v>587</v>
      </c>
      <c r="C24" s="297" t="s">
        <v>588</v>
      </c>
      <c r="D24" s="277" t="s">
        <v>589</v>
      </c>
    </row>
    <row r="25" spans="1:4" x14ac:dyDescent="0.2">
      <c r="A25" s="275">
        <v>42404</v>
      </c>
      <c r="B25" s="276" t="s">
        <v>590</v>
      </c>
      <c r="C25" s="297" t="s">
        <v>591</v>
      </c>
      <c r="D25" s="277" t="s">
        <v>592</v>
      </c>
    </row>
    <row r="26" spans="1:4" x14ac:dyDescent="0.2">
      <c r="A26" s="275">
        <v>42404</v>
      </c>
      <c r="B26" s="276" t="s">
        <v>590</v>
      </c>
      <c r="C26" s="297" t="s">
        <v>591</v>
      </c>
      <c r="D26" s="277" t="s">
        <v>593</v>
      </c>
    </row>
    <row r="27" spans="1:4" x14ac:dyDescent="0.2">
      <c r="A27" s="275">
        <v>42478</v>
      </c>
      <c r="B27" s="276" t="s">
        <v>594</v>
      </c>
      <c r="C27" s="297" t="s">
        <v>591</v>
      </c>
      <c r="D27" s="277" t="s">
        <v>597</v>
      </c>
    </row>
    <row r="28" spans="1:4" x14ac:dyDescent="0.2">
      <c r="A28" s="275">
        <v>42478</v>
      </c>
      <c r="B28" s="276" t="s">
        <v>594</v>
      </c>
      <c r="C28" s="297" t="s">
        <v>595</v>
      </c>
      <c r="D28" s="277" t="s">
        <v>596</v>
      </c>
    </row>
    <row r="29" spans="1:4" x14ac:dyDescent="0.2">
      <c r="A29" s="275">
        <v>42678</v>
      </c>
      <c r="B29" s="276" t="s">
        <v>600</v>
      </c>
      <c r="C29" s="297" t="s">
        <v>601</v>
      </c>
      <c r="D29" s="277" t="s">
        <v>602</v>
      </c>
    </row>
    <row r="30" spans="1:4" x14ac:dyDescent="0.2">
      <c r="A30" s="275">
        <v>42761</v>
      </c>
      <c r="B30" s="276" t="s">
        <v>603</v>
      </c>
      <c r="C30" s="297" t="s">
        <v>601</v>
      </c>
      <c r="D30" s="277" t="s">
        <v>602</v>
      </c>
    </row>
    <row r="31" spans="1:4" x14ac:dyDescent="0.2">
      <c r="A31" s="275">
        <v>42761</v>
      </c>
      <c r="B31" s="276" t="s">
        <v>606</v>
      </c>
      <c r="C31" s="297" t="s">
        <v>604</v>
      </c>
      <c r="D31" s="277" t="s">
        <v>605</v>
      </c>
    </row>
    <row r="32" spans="1:4" x14ac:dyDescent="0.2">
      <c r="A32" s="275">
        <v>42951</v>
      </c>
      <c r="B32" s="276" t="s">
        <v>611</v>
      </c>
      <c r="C32" s="297" t="s">
        <v>604</v>
      </c>
      <c r="D32" s="277" t="s">
        <v>613</v>
      </c>
    </row>
    <row r="33" spans="1:4" x14ac:dyDescent="0.2">
      <c r="A33" s="275">
        <v>43017</v>
      </c>
      <c r="B33" s="276" t="s">
        <v>614</v>
      </c>
      <c r="C33" s="297" t="s">
        <v>615</v>
      </c>
      <c r="D33" s="277" t="s">
        <v>616</v>
      </c>
    </row>
    <row r="34" spans="1:4" x14ac:dyDescent="0.2">
      <c r="A34" s="275">
        <v>43112</v>
      </c>
      <c r="B34" s="276" t="s">
        <v>618</v>
      </c>
      <c r="C34" s="297" t="s">
        <v>620</v>
      </c>
      <c r="D34" s="277" t="s">
        <v>602</v>
      </c>
    </row>
    <row r="35" spans="1:4" x14ac:dyDescent="0.2">
      <c r="A35" s="275">
        <v>43203</v>
      </c>
      <c r="B35" s="276" t="s">
        <v>621</v>
      </c>
      <c r="C35" s="297" t="s">
        <v>620</v>
      </c>
      <c r="D35" s="277" t="s">
        <v>622</v>
      </c>
    </row>
    <row r="36" spans="1:4" x14ac:dyDescent="0.2">
      <c r="A36" s="275">
        <v>43249</v>
      </c>
      <c r="B36" s="276" t="s">
        <v>625</v>
      </c>
      <c r="C36" s="297" t="s">
        <v>623</v>
      </c>
      <c r="D36" s="277" t="s">
        <v>624</v>
      </c>
    </row>
    <row r="37" spans="1:4" x14ac:dyDescent="0.2">
      <c r="A37" s="275"/>
      <c r="B37" s="276"/>
      <c r="C37" s="297"/>
      <c r="D37" s="27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3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1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2018.06.a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BerM3!Y4</f>
        <v>0</v>
      </c>
      <c r="B4" s="10">
        <f ca="1">BerM3!AU4</f>
        <v>0</v>
      </c>
      <c r="C4" s="72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BerM3!AC4</f>
        <v>0</v>
      </c>
      <c r="I4" s="77">
        <f>BerM3!AE4</f>
        <v>0</v>
      </c>
      <c r="J4" s="77">
        <f>BerM3!AF4</f>
        <v>0</v>
      </c>
      <c r="K4" s="77">
        <f>BerM3!AH4</f>
        <v>0</v>
      </c>
      <c r="L4" s="77">
        <f>BerM3!AI4</f>
        <v>0</v>
      </c>
      <c r="M4" s="77">
        <f>BerM3!AJ4</f>
        <v>0</v>
      </c>
      <c r="N4" s="77">
        <f>BerM3!AK4</f>
        <v>0</v>
      </c>
      <c r="O4" s="77">
        <f>BerM3!AL4</f>
        <v>0</v>
      </c>
      <c r="P4" s="77">
        <f>BerM3!AM4</f>
        <v>0</v>
      </c>
      <c r="Q4" s="78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2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BerM3!AC5</f>
        <v>0</v>
      </c>
      <c r="I5" s="77">
        <f>BerM3!AE5</f>
        <v>0</v>
      </c>
      <c r="J5" s="77">
        <f>BerM3!AF5</f>
        <v>0</v>
      </c>
      <c r="K5" s="77">
        <f>BerM3!AH5</f>
        <v>0</v>
      </c>
      <c r="L5" s="77">
        <f>BerM3!AI5</f>
        <v>0</v>
      </c>
      <c r="M5" s="77">
        <f>BerM3!AJ5</f>
        <v>0</v>
      </c>
      <c r="N5" s="77">
        <f>BerM3!AK5</f>
        <v>0</v>
      </c>
      <c r="O5" s="77">
        <f>BerM3!AL5</f>
        <v>0</v>
      </c>
      <c r="P5" s="77">
        <f>BerM3!AM5</f>
        <v>0</v>
      </c>
      <c r="Q5" s="78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2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BerM3!AC6</f>
        <v>0</v>
      </c>
      <c r="I6" s="77">
        <f>BerM3!AE6</f>
        <v>0</v>
      </c>
      <c r="J6" s="77">
        <f>BerM3!AF6</f>
        <v>0</v>
      </c>
      <c r="K6" s="77">
        <f>BerM3!AH6</f>
        <v>0</v>
      </c>
      <c r="L6" s="77">
        <f>BerM3!AI6</f>
        <v>0</v>
      </c>
      <c r="M6" s="77">
        <f>BerM3!AJ6</f>
        <v>0</v>
      </c>
      <c r="N6" s="77">
        <f>BerM3!AK6</f>
        <v>0</v>
      </c>
      <c r="O6" s="77">
        <f>BerM3!AL6</f>
        <v>0</v>
      </c>
      <c r="P6" s="77">
        <f>BerM3!AM6</f>
        <v>0</v>
      </c>
      <c r="Q6" s="78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2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BerM3!AC7</f>
        <v>0</v>
      </c>
      <c r="I7" s="77">
        <f>BerM3!AE7</f>
        <v>0</v>
      </c>
      <c r="J7" s="77">
        <f>BerM3!AF7</f>
        <v>0</v>
      </c>
      <c r="K7" s="77">
        <f>BerM3!AH7</f>
        <v>0</v>
      </c>
      <c r="L7" s="77">
        <f>BerM3!AI7</f>
        <v>0</v>
      </c>
      <c r="M7" s="77">
        <f>BerM3!AJ7</f>
        <v>0</v>
      </c>
      <c r="N7" s="77">
        <f>BerM3!AK7</f>
        <v>0</v>
      </c>
      <c r="O7" s="77">
        <f>BerM3!AL7</f>
        <v>0</v>
      </c>
      <c r="P7" s="77">
        <f>BerM3!AM7</f>
        <v>0</v>
      </c>
      <c r="Q7" s="78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2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BerM3!AC8</f>
        <v>0</v>
      </c>
      <c r="I8" s="77">
        <f>BerM3!AE8</f>
        <v>0</v>
      </c>
      <c r="J8" s="77">
        <f>BerM3!AF8</f>
        <v>0</v>
      </c>
      <c r="K8" s="77">
        <f>BerM3!AH8</f>
        <v>0</v>
      </c>
      <c r="L8" s="77">
        <f>BerM3!AI8</f>
        <v>0</v>
      </c>
      <c r="M8" s="77">
        <f>BerM3!AJ8</f>
        <v>0</v>
      </c>
      <c r="N8" s="77">
        <f>BerM3!AK8</f>
        <v>0</v>
      </c>
      <c r="O8" s="77">
        <f>BerM3!AL8</f>
        <v>0</v>
      </c>
      <c r="P8" s="77">
        <f>BerM3!AM8</f>
        <v>0</v>
      </c>
      <c r="Q8" s="78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2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BerM3!AC9</f>
        <v>0</v>
      </c>
      <c r="I9" s="77">
        <f>BerM3!AE9</f>
        <v>0</v>
      </c>
      <c r="J9" s="77">
        <f>BerM3!AF9</f>
        <v>0</v>
      </c>
      <c r="K9" s="77">
        <f>BerM3!AH9</f>
        <v>0</v>
      </c>
      <c r="L9" s="77">
        <f>BerM3!AI9</f>
        <v>0</v>
      </c>
      <c r="M9" s="77">
        <f>BerM3!AJ9</f>
        <v>0</v>
      </c>
      <c r="N9" s="77">
        <f>BerM3!AK9</f>
        <v>0</v>
      </c>
      <c r="O9" s="77">
        <f>BerM3!AL9</f>
        <v>0</v>
      </c>
      <c r="P9" s="77">
        <f>BerM3!AM9</f>
        <v>0</v>
      </c>
      <c r="Q9" s="78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2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BerM3!AC10</f>
        <v>0</v>
      </c>
      <c r="I10" s="77">
        <f>BerM3!AE10</f>
        <v>0</v>
      </c>
      <c r="J10" s="77">
        <f>BerM3!AF10</f>
        <v>0</v>
      </c>
      <c r="K10" s="77">
        <f>BerM3!AH10</f>
        <v>0</v>
      </c>
      <c r="L10" s="77">
        <f>BerM3!AI10</f>
        <v>0</v>
      </c>
      <c r="M10" s="77">
        <f>BerM3!AJ10</f>
        <v>0</v>
      </c>
      <c r="N10" s="77">
        <f>BerM3!AK10</f>
        <v>0</v>
      </c>
      <c r="O10" s="77">
        <f>BerM3!AL10</f>
        <v>0</v>
      </c>
      <c r="P10" s="77">
        <f>BerM3!AM10</f>
        <v>0</v>
      </c>
      <c r="Q10" s="78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2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BerM3!AC11</f>
        <v>0</v>
      </c>
      <c r="I11" s="77">
        <f>BerM3!AE11</f>
        <v>0</v>
      </c>
      <c r="J11" s="77">
        <f>BerM3!AF11</f>
        <v>0</v>
      </c>
      <c r="K11" s="77">
        <f>BerM3!AH11</f>
        <v>0</v>
      </c>
      <c r="L11" s="77">
        <f>BerM3!AI11</f>
        <v>0</v>
      </c>
      <c r="M11" s="77">
        <f>BerM3!AJ11</f>
        <v>0</v>
      </c>
      <c r="N11" s="77">
        <f>BerM3!AK11</f>
        <v>0</v>
      </c>
      <c r="O11" s="77">
        <f>BerM3!AL11</f>
        <v>0</v>
      </c>
      <c r="P11" s="77">
        <f>BerM3!AM11</f>
        <v>0</v>
      </c>
      <c r="Q11" s="78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2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BerM3!AC12</f>
        <v>0</v>
      </c>
      <c r="I12" s="77">
        <f>BerM3!AE12</f>
        <v>0</v>
      </c>
      <c r="J12" s="77">
        <f>BerM3!AF12</f>
        <v>0</v>
      </c>
      <c r="K12" s="77">
        <f>BerM3!AH12</f>
        <v>0</v>
      </c>
      <c r="L12" s="77">
        <f>BerM3!AI12</f>
        <v>0</v>
      </c>
      <c r="M12" s="77">
        <f>BerM3!AJ12</f>
        <v>0</v>
      </c>
      <c r="N12" s="77">
        <f>BerM3!AK12</f>
        <v>0</v>
      </c>
      <c r="O12" s="77">
        <f>BerM3!AL12</f>
        <v>0</v>
      </c>
      <c r="P12" s="77">
        <f>BerM3!AM12</f>
        <v>0</v>
      </c>
      <c r="Q12" s="78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2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BerM3!AC13</f>
        <v>0</v>
      </c>
      <c r="I13" s="77">
        <f>BerM3!AE13</f>
        <v>0</v>
      </c>
      <c r="J13" s="77">
        <f>BerM3!AF13</f>
        <v>0</v>
      </c>
      <c r="K13" s="77">
        <f>BerM3!AH13</f>
        <v>0</v>
      </c>
      <c r="L13" s="77">
        <f>BerM3!AI13</f>
        <v>0</v>
      </c>
      <c r="M13" s="77">
        <f>BerM3!AJ13</f>
        <v>0</v>
      </c>
      <c r="N13" s="77">
        <f>BerM3!AK13</f>
        <v>0</v>
      </c>
      <c r="O13" s="77">
        <f>BerM3!AL13</f>
        <v>0</v>
      </c>
      <c r="P13" s="77">
        <f>BerM3!AM13</f>
        <v>0</v>
      </c>
      <c r="Q13" s="78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2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BerM3!AC14</f>
        <v>0</v>
      </c>
      <c r="I14" s="77">
        <f>BerM3!AE14</f>
        <v>0</v>
      </c>
      <c r="J14" s="77">
        <f>BerM3!AF14</f>
        <v>0</v>
      </c>
      <c r="K14" s="77">
        <f>BerM3!AH14</f>
        <v>0</v>
      </c>
      <c r="L14" s="77">
        <f>BerM3!AI14</f>
        <v>0</v>
      </c>
      <c r="M14" s="77">
        <f>BerM3!AJ14</f>
        <v>0</v>
      </c>
      <c r="N14" s="77">
        <f>BerM3!AK14</f>
        <v>0</v>
      </c>
      <c r="O14" s="77">
        <f>BerM3!AL14</f>
        <v>0</v>
      </c>
      <c r="P14" s="77">
        <f>BerM3!AM14</f>
        <v>0</v>
      </c>
      <c r="Q14" s="78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2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BerM3!AC15</f>
        <v>0</v>
      </c>
      <c r="I15" s="77">
        <f>BerM3!AE15</f>
        <v>0</v>
      </c>
      <c r="J15" s="77">
        <f>BerM3!AF15</f>
        <v>0</v>
      </c>
      <c r="K15" s="77">
        <f>BerM3!AH15</f>
        <v>0</v>
      </c>
      <c r="L15" s="77">
        <f>BerM3!AI15</f>
        <v>0</v>
      </c>
      <c r="M15" s="77">
        <f>BerM3!AJ15</f>
        <v>0</v>
      </c>
      <c r="N15" s="77">
        <f>BerM3!AK15</f>
        <v>0</v>
      </c>
      <c r="O15" s="77">
        <f>BerM3!AL15</f>
        <v>0</v>
      </c>
      <c r="P15" s="77">
        <f>BerM3!AM15</f>
        <v>0</v>
      </c>
      <c r="Q15" s="78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2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BerM3!AC16</f>
        <v>0</v>
      </c>
      <c r="I16" s="77">
        <f>BerM3!AE16</f>
        <v>0</v>
      </c>
      <c r="J16" s="77">
        <f>BerM3!AF16</f>
        <v>0</v>
      </c>
      <c r="K16" s="77">
        <f>BerM3!AH16</f>
        <v>0</v>
      </c>
      <c r="L16" s="77">
        <f>BerM3!AI16</f>
        <v>0</v>
      </c>
      <c r="M16" s="77">
        <f>BerM3!AJ16</f>
        <v>0</v>
      </c>
      <c r="N16" s="77">
        <f>BerM3!AK16</f>
        <v>0</v>
      </c>
      <c r="O16" s="77">
        <f>BerM3!AL16</f>
        <v>0</v>
      </c>
      <c r="P16" s="77">
        <f>BerM3!AM16</f>
        <v>0</v>
      </c>
      <c r="Q16" s="78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2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BerM3!AC17</f>
        <v>0</v>
      </c>
      <c r="I17" s="77">
        <f>BerM3!AE17</f>
        <v>0</v>
      </c>
      <c r="J17" s="77">
        <f>BerM3!AF17</f>
        <v>0</v>
      </c>
      <c r="K17" s="77">
        <f>BerM3!AH17</f>
        <v>0</v>
      </c>
      <c r="L17" s="77">
        <f>BerM3!AI17</f>
        <v>0</v>
      </c>
      <c r="M17" s="77">
        <f>BerM3!AJ17</f>
        <v>0</v>
      </c>
      <c r="N17" s="77">
        <f>BerM3!AK17</f>
        <v>0</v>
      </c>
      <c r="O17" s="77">
        <f>BerM3!AL17</f>
        <v>0</v>
      </c>
      <c r="P17" s="77">
        <f>BerM3!AM17</f>
        <v>0</v>
      </c>
      <c r="Q17" s="78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2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BerM3!AC18</f>
        <v>0</v>
      </c>
      <c r="I18" s="77">
        <f>BerM3!AE18</f>
        <v>0</v>
      </c>
      <c r="J18" s="77">
        <f>BerM3!AF18</f>
        <v>0</v>
      </c>
      <c r="K18" s="77">
        <f>BerM3!AH18</f>
        <v>0</v>
      </c>
      <c r="L18" s="77">
        <f>BerM3!AI18</f>
        <v>0</v>
      </c>
      <c r="M18" s="77">
        <f>BerM3!AJ18</f>
        <v>0</v>
      </c>
      <c r="N18" s="77">
        <f>BerM3!AK18</f>
        <v>0</v>
      </c>
      <c r="O18" s="77">
        <f>BerM3!AL18</f>
        <v>0</v>
      </c>
      <c r="P18" s="77">
        <f>BerM3!AM18</f>
        <v>0</v>
      </c>
      <c r="Q18" s="78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2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BerM3!AC19</f>
        <v>0</v>
      </c>
      <c r="I19" s="77">
        <f>BerM3!AE19</f>
        <v>0</v>
      </c>
      <c r="J19" s="77">
        <f>BerM3!AF19</f>
        <v>0</v>
      </c>
      <c r="K19" s="77">
        <f>BerM3!AH19</f>
        <v>0</v>
      </c>
      <c r="L19" s="77">
        <f>BerM3!AI19</f>
        <v>0</v>
      </c>
      <c r="M19" s="77">
        <f>BerM3!AJ19</f>
        <v>0</v>
      </c>
      <c r="N19" s="77">
        <f>BerM3!AK19</f>
        <v>0</v>
      </c>
      <c r="O19" s="77">
        <f>BerM3!AL19</f>
        <v>0</v>
      </c>
      <c r="P19" s="77">
        <f>BerM3!AM19</f>
        <v>0</v>
      </c>
      <c r="Q19" s="78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2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BerM3!AC20</f>
        <v>0</v>
      </c>
      <c r="I20" s="77">
        <f>BerM3!AE20</f>
        <v>0</v>
      </c>
      <c r="J20" s="77">
        <f>BerM3!AF20</f>
        <v>0</v>
      </c>
      <c r="K20" s="77">
        <f>BerM3!AH20</f>
        <v>0</v>
      </c>
      <c r="L20" s="77">
        <f>BerM3!AI20</f>
        <v>0</v>
      </c>
      <c r="M20" s="77">
        <f>BerM3!AJ20</f>
        <v>0</v>
      </c>
      <c r="N20" s="77">
        <f>BerM3!AK20</f>
        <v>0</v>
      </c>
      <c r="O20" s="77">
        <f>BerM3!AL20</f>
        <v>0</v>
      </c>
      <c r="P20" s="77">
        <f>BerM3!AM20</f>
        <v>0</v>
      </c>
      <c r="Q20" s="78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2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BerM3!AC21</f>
        <v>0</v>
      </c>
      <c r="I21" s="77">
        <f>BerM3!AE21</f>
        <v>0</v>
      </c>
      <c r="J21" s="77">
        <f>BerM3!AF21</f>
        <v>0</v>
      </c>
      <c r="K21" s="77">
        <f>BerM3!AH21</f>
        <v>0</v>
      </c>
      <c r="L21" s="77">
        <f>BerM3!AI21</f>
        <v>0</v>
      </c>
      <c r="M21" s="77">
        <f>BerM3!AJ21</f>
        <v>0</v>
      </c>
      <c r="N21" s="77">
        <f>BerM3!AK21</f>
        <v>0</v>
      </c>
      <c r="O21" s="77">
        <f>BerM3!AL21</f>
        <v>0</v>
      </c>
      <c r="P21" s="77">
        <f>BerM3!AM21</f>
        <v>0</v>
      </c>
      <c r="Q21" s="78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2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BerM3!AC22</f>
        <v>0</v>
      </c>
      <c r="I22" s="77">
        <f>BerM3!AE22</f>
        <v>0</v>
      </c>
      <c r="J22" s="77">
        <f>BerM3!AF22</f>
        <v>0</v>
      </c>
      <c r="K22" s="77">
        <f>BerM3!AH22</f>
        <v>0</v>
      </c>
      <c r="L22" s="77">
        <f>BerM3!AI22</f>
        <v>0</v>
      </c>
      <c r="M22" s="77">
        <f>BerM3!AJ22</f>
        <v>0</v>
      </c>
      <c r="N22" s="77">
        <f>BerM3!AK22</f>
        <v>0</v>
      </c>
      <c r="O22" s="77">
        <f>BerM3!AL22</f>
        <v>0</v>
      </c>
      <c r="P22" s="77">
        <f>BerM3!AM22</f>
        <v>0</v>
      </c>
      <c r="Q22" s="78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2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BerM3!AC23</f>
        <v>0</v>
      </c>
      <c r="I23" s="77">
        <f>BerM3!AE23</f>
        <v>0</v>
      </c>
      <c r="J23" s="77">
        <f>BerM3!AF23</f>
        <v>0</v>
      </c>
      <c r="K23" s="77">
        <f>BerM3!AH23</f>
        <v>0</v>
      </c>
      <c r="L23" s="77">
        <f>BerM3!AI23</f>
        <v>0</v>
      </c>
      <c r="M23" s="77">
        <f>BerM3!AJ23</f>
        <v>0</v>
      </c>
      <c r="N23" s="77">
        <f>BerM3!AK23</f>
        <v>0</v>
      </c>
      <c r="O23" s="77">
        <f>BerM3!AL23</f>
        <v>0</v>
      </c>
      <c r="P23" s="77">
        <f>BerM3!AM23</f>
        <v>0</v>
      </c>
      <c r="Q23" s="78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2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BerM3!AC24</f>
        <v>0</v>
      </c>
      <c r="I24" s="77">
        <f>BerM3!AE24</f>
        <v>0</v>
      </c>
      <c r="J24" s="77">
        <f>BerM3!AF24</f>
        <v>0</v>
      </c>
      <c r="K24" s="77">
        <f>BerM3!AH24</f>
        <v>0</v>
      </c>
      <c r="L24" s="77">
        <f>BerM3!AI24</f>
        <v>0</v>
      </c>
      <c r="M24" s="77">
        <f>BerM3!AJ24</f>
        <v>0</v>
      </c>
      <c r="N24" s="77">
        <f>BerM3!AK24</f>
        <v>0</v>
      </c>
      <c r="O24" s="77">
        <f>BerM3!AL24</f>
        <v>0</v>
      </c>
      <c r="P24" s="77">
        <f>BerM3!AM24</f>
        <v>0</v>
      </c>
      <c r="Q24" s="78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2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BerM3!AC25</f>
        <v>0</v>
      </c>
      <c r="I25" s="77">
        <f>BerM3!AE25</f>
        <v>0</v>
      </c>
      <c r="J25" s="77">
        <f>BerM3!AF25</f>
        <v>0</v>
      </c>
      <c r="K25" s="77">
        <f>BerM3!AH25</f>
        <v>0</v>
      </c>
      <c r="L25" s="77">
        <f>BerM3!AI25</f>
        <v>0</v>
      </c>
      <c r="M25" s="77">
        <f>BerM3!AJ25</f>
        <v>0</v>
      </c>
      <c r="N25" s="77">
        <f>BerM3!AK25</f>
        <v>0</v>
      </c>
      <c r="O25" s="77">
        <f>BerM3!AL25</f>
        <v>0</v>
      </c>
      <c r="P25" s="77">
        <f>BerM3!AM25</f>
        <v>0</v>
      </c>
      <c r="Q25" s="78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2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BerM3!AC26</f>
        <v>0</v>
      </c>
      <c r="I26" s="77">
        <f>BerM3!AE26</f>
        <v>0</v>
      </c>
      <c r="J26" s="77">
        <f>BerM3!AF26</f>
        <v>0</v>
      </c>
      <c r="K26" s="77">
        <f>BerM3!AH26</f>
        <v>0</v>
      </c>
      <c r="L26" s="77">
        <f>BerM3!AI26</f>
        <v>0</v>
      </c>
      <c r="M26" s="77">
        <f>BerM3!AJ26</f>
        <v>0</v>
      </c>
      <c r="N26" s="77">
        <f>BerM3!AK26</f>
        <v>0</v>
      </c>
      <c r="O26" s="77">
        <f>BerM3!AL26</f>
        <v>0</v>
      </c>
      <c r="P26" s="77">
        <f>BerM3!AM26</f>
        <v>0</v>
      </c>
      <c r="Q26" s="78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2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BerM3!AC27</f>
        <v>0</v>
      </c>
      <c r="I27" s="77">
        <f>BerM3!AE27</f>
        <v>0</v>
      </c>
      <c r="J27" s="77">
        <f>BerM3!AF27</f>
        <v>0</v>
      </c>
      <c r="K27" s="77">
        <f>BerM3!AH27</f>
        <v>0</v>
      </c>
      <c r="L27" s="77">
        <f>BerM3!AI27</f>
        <v>0</v>
      </c>
      <c r="M27" s="77">
        <f>BerM3!AJ27</f>
        <v>0</v>
      </c>
      <c r="N27" s="77">
        <f>BerM3!AK27</f>
        <v>0</v>
      </c>
      <c r="O27" s="77">
        <f>BerM3!AL27</f>
        <v>0</v>
      </c>
      <c r="P27" s="77">
        <f>BerM3!AM27</f>
        <v>0</v>
      </c>
      <c r="Q27" s="78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2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BerM3!AC28</f>
        <v>0</v>
      </c>
      <c r="I28" s="77">
        <f>BerM3!AE28</f>
        <v>0</v>
      </c>
      <c r="J28" s="77">
        <f>BerM3!AF28</f>
        <v>0</v>
      </c>
      <c r="K28" s="77">
        <f>BerM3!AH28</f>
        <v>0</v>
      </c>
      <c r="L28" s="77">
        <f>BerM3!AI28</f>
        <v>0</v>
      </c>
      <c r="M28" s="77">
        <f>BerM3!AJ28</f>
        <v>0</v>
      </c>
      <c r="N28" s="77">
        <f>BerM3!AK28</f>
        <v>0</v>
      </c>
      <c r="O28" s="77">
        <f>BerM3!AL28</f>
        <v>0</v>
      </c>
      <c r="P28" s="77">
        <f>BerM3!AM28</f>
        <v>0</v>
      </c>
      <c r="Q28" s="78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2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BerM3!AC29</f>
        <v>0</v>
      </c>
      <c r="I29" s="77">
        <f>BerM3!AE29</f>
        <v>0</v>
      </c>
      <c r="J29" s="77">
        <f>BerM3!AF29</f>
        <v>0</v>
      </c>
      <c r="K29" s="77">
        <f>BerM3!AH29</f>
        <v>0</v>
      </c>
      <c r="L29" s="77">
        <f>BerM3!AI29</f>
        <v>0</v>
      </c>
      <c r="M29" s="77">
        <f>BerM3!AJ29</f>
        <v>0</v>
      </c>
      <c r="N29" s="77">
        <f>BerM3!AK29</f>
        <v>0</v>
      </c>
      <c r="O29" s="77">
        <f>BerM3!AL29</f>
        <v>0</v>
      </c>
      <c r="P29" s="77">
        <f>BerM3!AM29</f>
        <v>0</v>
      </c>
      <c r="Q29" s="78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2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BerM3!AC30</f>
        <v>0</v>
      </c>
      <c r="I30" s="77">
        <f>BerM3!AE30</f>
        <v>0</v>
      </c>
      <c r="J30" s="77">
        <f>BerM3!AF30</f>
        <v>0</v>
      </c>
      <c r="K30" s="77">
        <f>BerM3!AH30</f>
        <v>0</v>
      </c>
      <c r="L30" s="77">
        <f>BerM3!AI30</f>
        <v>0</v>
      </c>
      <c r="M30" s="77">
        <f>BerM3!AJ30</f>
        <v>0</v>
      </c>
      <c r="N30" s="77">
        <f>BerM3!AK30</f>
        <v>0</v>
      </c>
      <c r="O30" s="77">
        <f>BerM3!AL30</f>
        <v>0</v>
      </c>
      <c r="P30" s="77">
        <f>BerM3!AM30</f>
        <v>0</v>
      </c>
      <c r="Q30" s="78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2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BerM3!AC31</f>
        <v>0</v>
      </c>
      <c r="I31" s="77">
        <f>BerM3!AE31</f>
        <v>0</v>
      </c>
      <c r="J31" s="77">
        <f>BerM3!AF31</f>
        <v>0</v>
      </c>
      <c r="K31" s="77">
        <f>BerM3!AH31</f>
        <v>0</v>
      </c>
      <c r="L31" s="77">
        <f>BerM3!AI31</f>
        <v>0</v>
      </c>
      <c r="M31" s="77">
        <f>BerM3!AJ31</f>
        <v>0</v>
      </c>
      <c r="N31" s="77">
        <f>BerM3!AK31</f>
        <v>0</v>
      </c>
      <c r="O31" s="77">
        <f>BerM3!AL31</f>
        <v>0</v>
      </c>
      <c r="P31" s="77">
        <f>BerM3!AM31</f>
        <v>0</v>
      </c>
      <c r="Q31" s="78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2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BerM3!AC32</f>
        <v>0</v>
      </c>
      <c r="I32" s="77">
        <f>BerM3!AE32</f>
        <v>0</v>
      </c>
      <c r="J32" s="77">
        <f>BerM3!AF32</f>
        <v>0</v>
      </c>
      <c r="K32" s="77">
        <f>BerM3!AH32</f>
        <v>0</v>
      </c>
      <c r="L32" s="77">
        <f>BerM3!AI32</f>
        <v>0</v>
      </c>
      <c r="M32" s="77">
        <f>BerM3!AJ32</f>
        <v>0</v>
      </c>
      <c r="N32" s="77">
        <f>BerM3!AK32</f>
        <v>0</v>
      </c>
      <c r="O32" s="77">
        <f>BerM3!AL32</f>
        <v>0</v>
      </c>
      <c r="P32" s="77">
        <f>BerM3!AM32</f>
        <v>0</v>
      </c>
      <c r="Q32" s="78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2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BerM3!AC33</f>
        <v>0</v>
      </c>
      <c r="I33" s="77">
        <f>BerM3!AE33</f>
        <v>0</v>
      </c>
      <c r="J33" s="77">
        <f>BerM3!AF33</f>
        <v>0</v>
      </c>
      <c r="K33" s="77">
        <f>BerM3!AH33</f>
        <v>0</v>
      </c>
      <c r="L33" s="77">
        <f>BerM3!AI33</f>
        <v>0</v>
      </c>
      <c r="M33" s="77">
        <f>BerM3!AJ33</f>
        <v>0</v>
      </c>
      <c r="N33" s="77">
        <f>BerM3!AK33</f>
        <v>0</v>
      </c>
      <c r="O33" s="77">
        <f>BerM3!AL33</f>
        <v>0</v>
      </c>
      <c r="P33" s="77">
        <f>BerM3!AM33</f>
        <v>0</v>
      </c>
      <c r="Q33" s="78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2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BerM3!AC34</f>
        <v>0</v>
      </c>
      <c r="I34" s="77">
        <f>BerM3!AE34</f>
        <v>0</v>
      </c>
      <c r="J34" s="77">
        <f>BerM3!AF34</f>
        <v>0</v>
      </c>
      <c r="K34" s="77">
        <f>BerM3!AH34</f>
        <v>0</v>
      </c>
      <c r="L34" s="77">
        <f>BerM3!AI34</f>
        <v>0</v>
      </c>
      <c r="M34" s="77">
        <f>BerM3!AJ34</f>
        <v>0</v>
      </c>
      <c r="N34" s="77">
        <f>BerM3!AK34</f>
        <v>0</v>
      </c>
      <c r="O34" s="77">
        <f>BerM3!AL34</f>
        <v>0</v>
      </c>
      <c r="P34" s="77">
        <f>BerM3!AM34</f>
        <v>0</v>
      </c>
      <c r="Q34" s="78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2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BerM3!AC35</f>
        <v>0</v>
      </c>
      <c r="I35" s="77">
        <f>BerM3!AE35</f>
        <v>0</v>
      </c>
      <c r="J35" s="77">
        <f>BerM3!AF35</f>
        <v>0</v>
      </c>
      <c r="K35" s="77">
        <f>BerM3!AH35</f>
        <v>0</v>
      </c>
      <c r="L35" s="77">
        <f>BerM3!AI35</f>
        <v>0</v>
      </c>
      <c r="M35" s="77">
        <f>BerM3!AJ35</f>
        <v>0</v>
      </c>
      <c r="N35" s="77">
        <f>BerM3!AK35</f>
        <v>0</v>
      </c>
      <c r="O35" s="77">
        <f>BerM3!AL35</f>
        <v>0</v>
      </c>
      <c r="P35" s="77">
        <f>BerM3!AM35</f>
        <v>0</v>
      </c>
      <c r="Q35" s="78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2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BerM3!AC36</f>
        <v>0</v>
      </c>
      <c r="I36" s="77">
        <f>BerM3!AE36</f>
        <v>0</v>
      </c>
      <c r="J36" s="77">
        <f>BerM3!AF36</f>
        <v>0</v>
      </c>
      <c r="K36" s="77">
        <f>BerM3!AH36</f>
        <v>0</v>
      </c>
      <c r="L36" s="77">
        <f>BerM3!AI36</f>
        <v>0</v>
      </c>
      <c r="M36" s="77">
        <f>BerM3!AJ36</f>
        <v>0</v>
      </c>
      <c r="N36" s="77">
        <f>BerM3!AK36</f>
        <v>0</v>
      </c>
      <c r="O36" s="77">
        <f>BerM3!AL36</f>
        <v>0</v>
      </c>
      <c r="P36" s="77">
        <f>BerM3!AM36</f>
        <v>0</v>
      </c>
      <c r="Q36" s="78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2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BerM3!AC37</f>
        <v>0</v>
      </c>
      <c r="I37" s="77">
        <f>BerM3!AE37</f>
        <v>0</v>
      </c>
      <c r="J37" s="77">
        <f>BerM3!AF37</f>
        <v>0</v>
      </c>
      <c r="K37" s="77">
        <f>BerM3!AH37</f>
        <v>0</v>
      </c>
      <c r="L37" s="77">
        <f>BerM3!AI37</f>
        <v>0</v>
      </c>
      <c r="M37" s="77">
        <f>BerM3!AJ37</f>
        <v>0</v>
      </c>
      <c r="N37" s="77">
        <f>BerM3!AK37</f>
        <v>0</v>
      </c>
      <c r="O37" s="77">
        <f>BerM3!AL37</f>
        <v>0</v>
      </c>
      <c r="P37" s="77">
        <f>BerM3!AM37</f>
        <v>0</v>
      </c>
      <c r="Q37" s="78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2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BerM3!AC38</f>
        <v>0</v>
      </c>
      <c r="I38" s="77">
        <f>BerM3!AE38</f>
        <v>0</v>
      </c>
      <c r="J38" s="77">
        <f>BerM3!AF38</f>
        <v>0</v>
      </c>
      <c r="K38" s="77">
        <f>BerM3!AH38</f>
        <v>0</v>
      </c>
      <c r="L38" s="77">
        <f>BerM3!AI38</f>
        <v>0</v>
      </c>
      <c r="M38" s="77">
        <f>BerM3!AJ38</f>
        <v>0</v>
      </c>
      <c r="N38" s="77">
        <f>BerM3!AK38</f>
        <v>0</v>
      </c>
      <c r="O38" s="77">
        <f>BerM3!AL38</f>
        <v>0</v>
      </c>
      <c r="P38" s="77">
        <f>BerM3!AM38</f>
        <v>0</v>
      </c>
      <c r="Q38" s="78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2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BerM3!AC39</f>
        <v>0</v>
      </c>
      <c r="I39" s="77">
        <f>BerM3!AE39</f>
        <v>0</v>
      </c>
      <c r="J39" s="77">
        <f>BerM3!AF39</f>
        <v>0</v>
      </c>
      <c r="K39" s="77">
        <f>BerM3!AH39</f>
        <v>0</v>
      </c>
      <c r="L39" s="77">
        <f>BerM3!AI39</f>
        <v>0</v>
      </c>
      <c r="M39" s="77">
        <f>BerM3!AJ39</f>
        <v>0</v>
      </c>
      <c r="N39" s="77">
        <f>BerM3!AK39</f>
        <v>0</v>
      </c>
      <c r="O39" s="77">
        <f>BerM3!AL39</f>
        <v>0</v>
      </c>
      <c r="P39" s="77">
        <f>BerM3!AM39</f>
        <v>0</v>
      </c>
      <c r="Q39" s="78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2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BerM3!AC40</f>
        <v>0</v>
      </c>
      <c r="I40" s="77">
        <f>BerM3!AE40</f>
        <v>0</v>
      </c>
      <c r="J40" s="77">
        <f>BerM3!AF40</f>
        <v>0</v>
      </c>
      <c r="K40" s="77">
        <f>BerM3!AH40</f>
        <v>0</v>
      </c>
      <c r="L40" s="77">
        <f>BerM3!AI40</f>
        <v>0</v>
      </c>
      <c r="M40" s="77">
        <f>BerM3!AJ40</f>
        <v>0</v>
      </c>
      <c r="N40" s="77">
        <f>BerM3!AK40</f>
        <v>0</v>
      </c>
      <c r="O40" s="77">
        <f>BerM3!AL40</f>
        <v>0</v>
      </c>
      <c r="P40" s="77">
        <f>BerM3!AM40</f>
        <v>0</v>
      </c>
      <c r="Q40" s="78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2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BerM3!AC41</f>
        <v>0</v>
      </c>
      <c r="I41" s="77">
        <f>BerM3!AE41</f>
        <v>0</v>
      </c>
      <c r="J41" s="77">
        <f>BerM3!AF41</f>
        <v>0</v>
      </c>
      <c r="K41" s="77">
        <f>BerM3!AH41</f>
        <v>0</v>
      </c>
      <c r="L41" s="77">
        <f>BerM3!AI41</f>
        <v>0</v>
      </c>
      <c r="M41" s="77">
        <f>BerM3!AJ41</f>
        <v>0</v>
      </c>
      <c r="N41" s="77">
        <f>BerM3!AK41</f>
        <v>0</v>
      </c>
      <c r="O41" s="77">
        <f>BerM3!AL41</f>
        <v>0</v>
      </c>
      <c r="P41" s="77">
        <f>BerM3!AM41</f>
        <v>0</v>
      </c>
      <c r="Q41" s="78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2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BerM3!AC42</f>
        <v>0</v>
      </c>
      <c r="I42" s="77">
        <f>BerM3!AE42</f>
        <v>0</v>
      </c>
      <c r="J42" s="77">
        <f>BerM3!AF42</f>
        <v>0</v>
      </c>
      <c r="K42" s="77">
        <f>BerM3!AH42</f>
        <v>0</v>
      </c>
      <c r="L42" s="77">
        <f>BerM3!AI42</f>
        <v>0</v>
      </c>
      <c r="M42" s="77">
        <f>BerM3!AJ42</f>
        <v>0</v>
      </c>
      <c r="N42" s="77">
        <f>BerM3!AK42</f>
        <v>0</v>
      </c>
      <c r="O42" s="77">
        <f>BerM3!AL42</f>
        <v>0</v>
      </c>
      <c r="P42" s="77">
        <f>BerM3!AM42</f>
        <v>0</v>
      </c>
      <c r="Q42" s="78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2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BerM3!AC43</f>
        <v>0</v>
      </c>
      <c r="I43" s="77">
        <f>BerM3!AE43</f>
        <v>0</v>
      </c>
      <c r="J43" s="77">
        <f>BerM3!AF43</f>
        <v>0</v>
      </c>
      <c r="K43" s="77">
        <f>BerM3!AH43</f>
        <v>0</v>
      </c>
      <c r="L43" s="77">
        <f>BerM3!AI43</f>
        <v>0</v>
      </c>
      <c r="M43" s="77">
        <f>BerM3!AJ43</f>
        <v>0</v>
      </c>
      <c r="N43" s="77">
        <f>BerM3!AK43</f>
        <v>0</v>
      </c>
      <c r="O43" s="77">
        <f>BerM3!AL43</f>
        <v>0</v>
      </c>
      <c r="P43" s="77">
        <f>BerM3!AM43</f>
        <v>0</v>
      </c>
      <c r="Q43" s="78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2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BerM3!AC44</f>
        <v>0</v>
      </c>
      <c r="I44" s="77">
        <f>BerM3!AE44</f>
        <v>0</v>
      </c>
      <c r="J44" s="77">
        <f>BerM3!AF44</f>
        <v>0</v>
      </c>
      <c r="K44" s="77">
        <f>BerM3!AH44</f>
        <v>0</v>
      </c>
      <c r="L44" s="77">
        <f>BerM3!AI44</f>
        <v>0</v>
      </c>
      <c r="M44" s="77">
        <f>BerM3!AJ44</f>
        <v>0</v>
      </c>
      <c r="N44" s="77">
        <f>BerM3!AK44</f>
        <v>0</v>
      </c>
      <c r="O44" s="77">
        <f>BerM3!AL44</f>
        <v>0</v>
      </c>
      <c r="P44" s="77">
        <f>BerM3!AM44</f>
        <v>0</v>
      </c>
      <c r="Q44" s="78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2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BerM3!AC45</f>
        <v>0</v>
      </c>
      <c r="I45" s="77">
        <f>BerM3!AE45</f>
        <v>0</v>
      </c>
      <c r="J45" s="77">
        <f>BerM3!AF45</f>
        <v>0</v>
      </c>
      <c r="K45" s="77">
        <f>BerM3!AH45</f>
        <v>0</v>
      </c>
      <c r="L45" s="77">
        <f>BerM3!AI45</f>
        <v>0</v>
      </c>
      <c r="M45" s="77">
        <f>BerM3!AJ45</f>
        <v>0</v>
      </c>
      <c r="N45" s="77">
        <f>BerM3!AK45</f>
        <v>0</v>
      </c>
      <c r="O45" s="77">
        <f>BerM3!AL45</f>
        <v>0</v>
      </c>
      <c r="P45" s="77">
        <f>BerM3!AM45</f>
        <v>0</v>
      </c>
      <c r="Q45" s="78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2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BerM3!AC46</f>
        <v>0</v>
      </c>
      <c r="I46" s="77">
        <f>BerM3!AE46</f>
        <v>0</v>
      </c>
      <c r="J46" s="77">
        <f>BerM3!AF46</f>
        <v>0</v>
      </c>
      <c r="K46" s="77">
        <f>BerM3!AH46</f>
        <v>0</v>
      </c>
      <c r="L46" s="77">
        <f>BerM3!AI46</f>
        <v>0</v>
      </c>
      <c r="M46" s="77">
        <f>BerM3!AJ46</f>
        <v>0</v>
      </c>
      <c r="N46" s="77">
        <f>BerM3!AK46</f>
        <v>0</v>
      </c>
      <c r="O46" s="77">
        <f>BerM3!AL46</f>
        <v>0</v>
      </c>
      <c r="P46" s="77">
        <f>BerM3!AM46</f>
        <v>0</v>
      </c>
      <c r="Q46" s="78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2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BerM3!AC47</f>
        <v>0</v>
      </c>
      <c r="I47" s="77">
        <f>BerM3!AE47</f>
        <v>0</v>
      </c>
      <c r="J47" s="77">
        <f>BerM3!AF47</f>
        <v>0</v>
      </c>
      <c r="K47" s="77">
        <f>BerM3!AH47</f>
        <v>0</v>
      </c>
      <c r="L47" s="77">
        <f>BerM3!AI47</f>
        <v>0</v>
      </c>
      <c r="M47" s="77">
        <f>BerM3!AJ47</f>
        <v>0</v>
      </c>
      <c r="N47" s="77">
        <f>BerM3!AK47</f>
        <v>0</v>
      </c>
      <c r="O47" s="77">
        <f>BerM3!AL47</f>
        <v>0</v>
      </c>
      <c r="P47" s="77">
        <f>BerM3!AM47</f>
        <v>0</v>
      </c>
      <c r="Q47" s="78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2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BerM3!AC48</f>
        <v>0</v>
      </c>
      <c r="I48" s="77">
        <f>BerM3!AE48</f>
        <v>0</v>
      </c>
      <c r="J48" s="77">
        <f>BerM3!AF48</f>
        <v>0</v>
      </c>
      <c r="K48" s="77">
        <f>BerM3!AH48</f>
        <v>0</v>
      </c>
      <c r="L48" s="77">
        <f>BerM3!AI48</f>
        <v>0</v>
      </c>
      <c r="M48" s="77">
        <f>BerM3!AJ48</f>
        <v>0</v>
      </c>
      <c r="N48" s="77">
        <f>BerM3!AK48</f>
        <v>0</v>
      </c>
      <c r="O48" s="77">
        <f>BerM3!AL48</f>
        <v>0</v>
      </c>
      <c r="P48" s="77">
        <f>BerM3!AM48</f>
        <v>0</v>
      </c>
      <c r="Q48" s="78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2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BerM3!AC49</f>
        <v>0</v>
      </c>
      <c r="I49" s="77">
        <f>BerM3!AE49</f>
        <v>0</v>
      </c>
      <c r="J49" s="77">
        <f>BerM3!AF49</f>
        <v>0</v>
      </c>
      <c r="K49" s="77">
        <f>BerM3!AH49</f>
        <v>0</v>
      </c>
      <c r="L49" s="77">
        <f>BerM3!AI49</f>
        <v>0</v>
      </c>
      <c r="M49" s="77">
        <f>BerM3!AJ49</f>
        <v>0</v>
      </c>
      <c r="N49" s="77">
        <f>BerM3!AK49</f>
        <v>0</v>
      </c>
      <c r="O49" s="77">
        <f>BerM3!AL49</f>
        <v>0</v>
      </c>
      <c r="P49" s="77">
        <f>BerM3!AM49</f>
        <v>0</v>
      </c>
      <c r="Q49" s="78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2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BerM3!AC50</f>
        <v>0</v>
      </c>
      <c r="I50" s="77">
        <f>BerM3!AE50</f>
        <v>0</v>
      </c>
      <c r="J50" s="77">
        <f>BerM3!AF50</f>
        <v>0</v>
      </c>
      <c r="K50" s="77">
        <f>BerM3!AH50</f>
        <v>0</v>
      </c>
      <c r="L50" s="77">
        <f>BerM3!AI50</f>
        <v>0</v>
      </c>
      <c r="M50" s="77">
        <f>BerM3!AJ50</f>
        <v>0</v>
      </c>
      <c r="N50" s="77">
        <f>BerM3!AK50</f>
        <v>0</v>
      </c>
      <c r="O50" s="77">
        <f>BerM3!AL50</f>
        <v>0</v>
      </c>
      <c r="P50" s="77">
        <f>BerM3!AM50</f>
        <v>0</v>
      </c>
      <c r="Q50" s="78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2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BerM3!AC51</f>
        <v>0</v>
      </c>
      <c r="I51" s="77">
        <f>BerM3!AE51</f>
        <v>0</v>
      </c>
      <c r="J51" s="77">
        <f>BerM3!AF51</f>
        <v>0</v>
      </c>
      <c r="K51" s="77">
        <f>BerM3!AH51</f>
        <v>0</v>
      </c>
      <c r="L51" s="77">
        <f>BerM3!AI51</f>
        <v>0</v>
      </c>
      <c r="M51" s="77">
        <f>BerM3!AJ51</f>
        <v>0</v>
      </c>
      <c r="N51" s="77">
        <f>BerM3!AK51</f>
        <v>0</v>
      </c>
      <c r="O51" s="77">
        <f>BerM3!AL51</f>
        <v>0</v>
      </c>
      <c r="P51" s="77">
        <f>BerM3!AM51</f>
        <v>0</v>
      </c>
      <c r="Q51" s="78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2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BerM3!AC52</f>
        <v>0</v>
      </c>
      <c r="I52" s="77">
        <f>BerM3!AE52</f>
        <v>0</v>
      </c>
      <c r="J52" s="77">
        <f>BerM3!AF52</f>
        <v>0</v>
      </c>
      <c r="K52" s="77">
        <f>BerM3!AH52</f>
        <v>0</v>
      </c>
      <c r="L52" s="77">
        <f>BerM3!AI52</f>
        <v>0</v>
      </c>
      <c r="M52" s="77">
        <f>BerM3!AJ52</f>
        <v>0</v>
      </c>
      <c r="N52" s="77">
        <f>BerM3!AK52</f>
        <v>0</v>
      </c>
      <c r="O52" s="77">
        <f>BerM3!AL52</f>
        <v>0</v>
      </c>
      <c r="P52" s="77">
        <f>BerM3!AM52</f>
        <v>0</v>
      </c>
      <c r="Q52" s="78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2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BerM3!AC53</f>
        <v>0</v>
      </c>
      <c r="I53" s="77">
        <f>BerM3!AE53</f>
        <v>0</v>
      </c>
      <c r="J53" s="77">
        <f>BerM3!AF53</f>
        <v>0</v>
      </c>
      <c r="K53" s="77">
        <f>BerM3!AH53</f>
        <v>0</v>
      </c>
      <c r="L53" s="77">
        <f>BerM3!AI53</f>
        <v>0</v>
      </c>
      <c r="M53" s="77">
        <f>BerM3!AJ53</f>
        <v>0</v>
      </c>
      <c r="N53" s="77">
        <f>BerM3!AK53</f>
        <v>0</v>
      </c>
      <c r="O53" s="77">
        <f>BerM3!AL53</f>
        <v>0</v>
      </c>
      <c r="P53" s="77">
        <f>BerM3!AM53</f>
        <v>0</v>
      </c>
      <c r="Q53" s="78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2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BerM3!AC54</f>
        <v>0</v>
      </c>
      <c r="I54" s="77">
        <f>BerM3!AE54</f>
        <v>0</v>
      </c>
      <c r="J54" s="77">
        <f>BerM3!AF54</f>
        <v>0</v>
      </c>
      <c r="K54" s="77">
        <f>BerM3!AH54</f>
        <v>0</v>
      </c>
      <c r="L54" s="77">
        <f>BerM3!AI54</f>
        <v>0</v>
      </c>
      <c r="M54" s="77">
        <f>BerM3!AJ54</f>
        <v>0</v>
      </c>
      <c r="N54" s="77">
        <f>BerM3!AK54</f>
        <v>0</v>
      </c>
      <c r="O54" s="77">
        <f>BerM3!AL54</f>
        <v>0</v>
      </c>
      <c r="P54" s="77">
        <f>BerM3!AM54</f>
        <v>0</v>
      </c>
      <c r="Q54" s="78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2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BerM3!AC55</f>
        <v>0</v>
      </c>
      <c r="I55" s="77">
        <f>BerM3!AE55</f>
        <v>0</v>
      </c>
      <c r="J55" s="77">
        <f>BerM3!AF55</f>
        <v>0</v>
      </c>
      <c r="K55" s="77">
        <f>BerM3!AH55</f>
        <v>0</v>
      </c>
      <c r="L55" s="77">
        <f>BerM3!AI55</f>
        <v>0</v>
      </c>
      <c r="M55" s="77">
        <f>BerM3!AJ55</f>
        <v>0</v>
      </c>
      <c r="N55" s="77">
        <f>BerM3!AK55</f>
        <v>0</v>
      </c>
      <c r="O55" s="77">
        <f>BerM3!AL55</f>
        <v>0</v>
      </c>
      <c r="P55" s="77">
        <f>BerM3!AM55</f>
        <v>0</v>
      </c>
      <c r="Q55" s="78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2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BerM3!AC56</f>
        <v>0</v>
      </c>
      <c r="I56" s="77">
        <f>BerM3!AE56</f>
        <v>0</v>
      </c>
      <c r="J56" s="77">
        <f>BerM3!AF56</f>
        <v>0</v>
      </c>
      <c r="K56" s="77">
        <f>BerM3!AH56</f>
        <v>0</v>
      </c>
      <c r="L56" s="77">
        <f>BerM3!AI56</f>
        <v>0</v>
      </c>
      <c r="M56" s="77">
        <f>BerM3!AJ56</f>
        <v>0</v>
      </c>
      <c r="N56" s="77">
        <f>BerM3!AK56</f>
        <v>0</v>
      </c>
      <c r="O56" s="77">
        <f>BerM3!AL56</f>
        <v>0</v>
      </c>
      <c r="P56" s="77">
        <f>BerM3!AM56</f>
        <v>0</v>
      </c>
      <c r="Q56" s="78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2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BerM3!AC57</f>
        <v>0</v>
      </c>
      <c r="I57" s="77">
        <f>BerM3!AE57</f>
        <v>0</v>
      </c>
      <c r="J57" s="77">
        <f>BerM3!AF57</f>
        <v>0</v>
      </c>
      <c r="K57" s="77">
        <f>BerM3!AH57</f>
        <v>0</v>
      </c>
      <c r="L57" s="77">
        <f>BerM3!AI57</f>
        <v>0</v>
      </c>
      <c r="M57" s="77">
        <f>BerM3!AJ57</f>
        <v>0</v>
      </c>
      <c r="N57" s="77">
        <f>BerM3!AK57</f>
        <v>0</v>
      </c>
      <c r="O57" s="77">
        <f>BerM3!AL57</f>
        <v>0</v>
      </c>
      <c r="P57" s="77">
        <f>BerM3!AM57</f>
        <v>0</v>
      </c>
      <c r="Q57" s="78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2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BerM3!AC58</f>
        <v>0</v>
      </c>
      <c r="I58" s="77">
        <f>BerM3!AE58</f>
        <v>0</v>
      </c>
      <c r="J58" s="77">
        <f>BerM3!AF58</f>
        <v>0</v>
      </c>
      <c r="K58" s="77">
        <f>BerM3!AH58</f>
        <v>0</v>
      </c>
      <c r="L58" s="77">
        <f>BerM3!AI58</f>
        <v>0</v>
      </c>
      <c r="M58" s="77">
        <f>BerM3!AJ58</f>
        <v>0</v>
      </c>
      <c r="N58" s="77">
        <f>BerM3!AK58</f>
        <v>0</v>
      </c>
      <c r="O58" s="77">
        <f>BerM3!AL58</f>
        <v>0</v>
      </c>
      <c r="P58" s="77">
        <f>BerM3!AM58</f>
        <v>0</v>
      </c>
      <c r="Q58" s="78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2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BerM3!AC59</f>
        <v>0</v>
      </c>
      <c r="I59" s="77">
        <f>BerM3!AE59</f>
        <v>0</v>
      </c>
      <c r="J59" s="77">
        <f>BerM3!AF59</f>
        <v>0</v>
      </c>
      <c r="K59" s="77">
        <f>BerM3!AH59</f>
        <v>0</v>
      </c>
      <c r="L59" s="77">
        <f>BerM3!AI59</f>
        <v>0</v>
      </c>
      <c r="M59" s="77">
        <f>BerM3!AJ59</f>
        <v>0</v>
      </c>
      <c r="N59" s="77">
        <f>BerM3!AK59</f>
        <v>0</v>
      </c>
      <c r="O59" s="77">
        <f>BerM3!AL59</f>
        <v>0</v>
      </c>
      <c r="P59" s="77">
        <f>BerM3!AM59</f>
        <v>0</v>
      </c>
      <c r="Q59" s="78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2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BerM3!AC60</f>
        <v>0</v>
      </c>
      <c r="I60" s="77">
        <f>BerM3!AE60</f>
        <v>0</v>
      </c>
      <c r="J60" s="77">
        <f>BerM3!AF60</f>
        <v>0</v>
      </c>
      <c r="K60" s="77">
        <f>BerM3!AH60</f>
        <v>0</v>
      </c>
      <c r="L60" s="77">
        <f>BerM3!AI60</f>
        <v>0</v>
      </c>
      <c r="M60" s="77">
        <f>BerM3!AJ60</f>
        <v>0</v>
      </c>
      <c r="N60" s="77">
        <f>BerM3!AK60</f>
        <v>0</v>
      </c>
      <c r="O60" s="77">
        <f>BerM3!AL60</f>
        <v>0</v>
      </c>
      <c r="P60" s="77">
        <f>BerM3!AM60</f>
        <v>0</v>
      </c>
      <c r="Q60" s="78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2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BerM3!AC61</f>
        <v>0</v>
      </c>
      <c r="I61" s="77">
        <f>BerM3!AE61</f>
        <v>0</v>
      </c>
      <c r="J61" s="77">
        <f>BerM3!AF61</f>
        <v>0</v>
      </c>
      <c r="K61" s="77">
        <f>BerM3!AH61</f>
        <v>0</v>
      </c>
      <c r="L61" s="77">
        <f>BerM3!AI61</f>
        <v>0</v>
      </c>
      <c r="M61" s="77">
        <f>BerM3!AJ61</f>
        <v>0</v>
      </c>
      <c r="N61" s="77">
        <f>BerM3!AK61</f>
        <v>0</v>
      </c>
      <c r="O61" s="77">
        <f>BerM3!AL61</f>
        <v>0</v>
      </c>
      <c r="P61" s="77">
        <f>BerM3!AM61</f>
        <v>0</v>
      </c>
      <c r="Q61" s="78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2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BerM3!AC62</f>
        <v>0</v>
      </c>
      <c r="I62" s="77">
        <f>BerM3!AE62</f>
        <v>0</v>
      </c>
      <c r="J62" s="77">
        <f>BerM3!AF62</f>
        <v>0</v>
      </c>
      <c r="K62" s="77">
        <f>BerM3!AH62</f>
        <v>0</v>
      </c>
      <c r="L62" s="77">
        <f>BerM3!AI62</f>
        <v>0</v>
      </c>
      <c r="M62" s="77">
        <f>BerM3!AJ62</f>
        <v>0</v>
      </c>
      <c r="N62" s="77">
        <f>BerM3!AK62</f>
        <v>0</v>
      </c>
      <c r="O62" s="77">
        <f>BerM3!AL62</f>
        <v>0</v>
      </c>
      <c r="P62" s="77">
        <f>BerM3!AM62</f>
        <v>0</v>
      </c>
      <c r="Q62" s="78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2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BerM3!AC63</f>
        <v>0</v>
      </c>
      <c r="I63" s="77">
        <f>BerM3!AE63</f>
        <v>0</v>
      </c>
      <c r="J63" s="77">
        <f>BerM3!AF63</f>
        <v>0</v>
      </c>
      <c r="K63" s="77">
        <f>BerM3!AH63</f>
        <v>0</v>
      </c>
      <c r="L63" s="77">
        <f>BerM3!AI63</f>
        <v>0</v>
      </c>
      <c r="M63" s="77">
        <f>BerM3!AJ63</f>
        <v>0</v>
      </c>
      <c r="N63" s="77">
        <f>BerM3!AK63</f>
        <v>0</v>
      </c>
      <c r="O63" s="77">
        <f>BerM3!AL63</f>
        <v>0</v>
      </c>
      <c r="P63" s="77">
        <f>BerM3!AM63</f>
        <v>0</v>
      </c>
      <c r="Q63" s="78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2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BerM3!AC64</f>
        <v>0</v>
      </c>
      <c r="I64" s="77">
        <f>BerM3!AE64</f>
        <v>0</v>
      </c>
      <c r="J64" s="77">
        <f>BerM3!AF64</f>
        <v>0</v>
      </c>
      <c r="K64" s="77">
        <f>BerM3!AH64</f>
        <v>0</v>
      </c>
      <c r="L64" s="77">
        <f>BerM3!AI64</f>
        <v>0</v>
      </c>
      <c r="M64" s="77">
        <f>BerM3!AJ64</f>
        <v>0</v>
      </c>
      <c r="N64" s="77">
        <f>BerM3!AK64</f>
        <v>0</v>
      </c>
      <c r="O64" s="77">
        <f>BerM3!AL64</f>
        <v>0</v>
      </c>
      <c r="P64" s="77">
        <f>BerM3!AM64</f>
        <v>0</v>
      </c>
      <c r="Q64" s="78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2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BerM3!AC65</f>
        <v>0</v>
      </c>
      <c r="I65" s="77">
        <f>BerM3!AE65</f>
        <v>0</v>
      </c>
      <c r="J65" s="77">
        <f>BerM3!AF65</f>
        <v>0</v>
      </c>
      <c r="K65" s="77">
        <f>BerM3!AH65</f>
        <v>0</v>
      </c>
      <c r="L65" s="77">
        <f>BerM3!AI65</f>
        <v>0</v>
      </c>
      <c r="M65" s="77">
        <f>BerM3!AJ65</f>
        <v>0</v>
      </c>
      <c r="N65" s="77">
        <f>BerM3!AK65</f>
        <v>0</v>
      </c>
      <c r="O65" s="77">
        <f>BerM3!AL65</f>
        <v>0</v>
      </c>
      <c r="P65" s="77">
        <f>BerM3!AM65</f>
        <v>0</v>
      </c>
      <c r="Q65" s="78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2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BerM3!AC66</f>
        <v>0</v>
      </c>
      <c r="I66" s="77">
        <f>BerM3!AE66</f>
        <v>0</v>
      </c>
      <c r="J66" s="77">
        <f>BerM3!AF66</f>
        <v>0</v>
      </c>
      <c r="K66" s="77">
        <f>BerM3!AH66</f>
        <v>0</v>
      </c>
      <c r="L66" s="77">
        <f>BerM3!AI66</f>
        <v>0</v>
      </c>
      <c r="M66" s="77">
        <f>BerM3!AJ66</f>
        <v>0</v>
      </c>
      <c r="N66" s="77">
        <f>BerM3!AK66</f>
        <v>0</v>
      </c>
      <c r="O66" s="77">
        <f>BerM3!AL66</f>
        <v>0</v>
      </c>
      <c r="P66" s="77">
        <f>BerM3!AM66</f>
        <v>0</v>
      </c>
      <c r="Q66" s="78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2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BerM3!AC67</f>
        <v>0</v>
      </c>
      <c r="I67" s="77">
        <f>BerM3!AE67</f>
        <v>0</v>
      </c>
      <c r="J67" s="77">
        <f>BerM3!AF67</f>
        <v>0</v>
      </c>
      <c r="K67" s="77">
        <f>BerM3!AH67</f>
        <v>0</v>
      </c>
      <c r="L67" s="77">
        <f>BerM3!AI67</f>
        <v>0</v>
      </c>
      <c r="M67" s="77">
        <f>BerM3!AJ67</f>
        <v>0</v>
      </c>
      <c r="N67" s="77">
        <f>BerM3!AK67</f>
        <v>0</v>
      </c>
      <c r="O67" s="77">
        <f>BerM3!AL67</f>
        <v>0</v>
      </c>
      <c r="P67" s="77">
        <f>BerM3!AM67</f>
        <v>0</v>
      </c>
      <c r="Q67" s="78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2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BerM3!AC68</f>
        <v>0</v>
      </c>
      <c r="I68" s="77">
        <f>BerM3!AE68</f>
        <v>0</v>
      </c>
      <c r="J68" s="77">
        <f>BerM3!AF68</f>
        <v>0</v>
      </c>
      <c r="K68" s="77">
        <f>BerM3!AH68</f>
        <v>0</v>
      </c>
      <c r="L68" s="77">
        <f>BerM3!AI68</f>
        <v>0</v>
      </c>
      <c r="M68" s="77">
        <f>BerM3!AJ68</f>
        <v>0</v>
      </c>
      <c r="N68" s="77">
        <f>BerM3!AK68</f>
        <v>0</v>
      </c>
      <c r="O68" s="77">
        <f>BerM3!AL68</f>
        <v>0</v>
      </c>
      <c r="P68" s="77">
        <f>BerM3!AM68</f>
        <v>0</v>
      </c>
      <c r="Q68" s="78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2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BerM3!AC69</f>
        <v>0</v>
      </c>
      <c r="I69" s="77">
        <f>BerM3!AE69</f>
        <v>0</v>
      </c>
      <c r="J69" s="77">
        <f>BerM3!AF69</f>
        <v>0</v>
      </c>
      <c r="K69" s="77">
        <f>BerM3!AH69</f>
        <v>0</v>
      </c>
      <c r="L69" s="77">
        <f>BerM3!AI69</f>
        <v>0</v>
      </c>
      <c r="M69" s="77">
        <f>BerM3!AJ69</f>
        <v>0</v>
      </c>
      <c r="N69" s="77">
        <f>BerM3!AK69</f>
        <v>0</v>
      </c>
      <c r="O69" s="77">
        <f>BerM3!AL69</f>
        <v>0</v>
      </c>
      <c r="P69" s="77">
        <f>BerM3!AM69</f>
        <v>0</v>
      </c>
      <c r="Q69" s="78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2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BerM3!AC70</f>
        <v>0</v>
      </c>
      <c r="I70" s="77">
        <f>BerM3!AE70</f>
        <v>0</v>
      </c>
      <c r="J70" s="77">
        <f>BerM3!AF70</f>
        <v>0</v>
      </c>
      <c r="K70" s="77">
        <f>BerM3!AH70</f>
        <v>0</v>
      </c>
      <c r="L70" s="77">
        <f>BerM3!AI70</f>
        <v>0</v>
      </c>
      <c r="M70" s="77">
        <f>BerM3!AJ70</f>
        <v>0</v>
      </c>
      <c r="N70" s="77">
        <f>BerM3!AK70</f>
        <v>0</v>
      </c>
      <c r="O70" s="77">
        <f>BerM3!AL70</f>
        <v>0</v>
      </c>
      <c r="P70" s="77">
        <f>BerM3!AM70</f>
        <v>0</v>
      </c>
      <c r="Q70" s="78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2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BerM3!AC71</f>
        <v>0</v>
      </c>
      <c r="I71" s="77">
        <f>BerM3!AE71</f>
        <v>0</v>
      </c>
      <c r="J71" s="77">
        <f>BerM3!AF71</f>
        <v>0</v>
      </c>
      <c r="K71" s="77">
        <f>BerM3!AH71</f>
        <v>0</v>
      </c>
      <c r="L71" s="77">
        <f>BerM3!AI71</f>
        <v>0</v>
      </c>
      <c r="M71" s="77">
        <f>BerM3!AJ71</f>
        <v>0</v>
      </c>
      <c r="N71" s="77">
        <f>BerM3!AK71</f>
        <v>0</v>
      </c>
      <c r="O71" s="77">
        <f>BerM3!AL71</f>
        <v>0</v>
      </c>
      <c r="P71" s="77">
        <f>BerM3!AM71</f>
        <v>0</v>
      </c>
      <c r="Q71" s="78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2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BerM3!AC72</f>
        <v>0</v>
      </c>
      <c r="I72" s="77">
        <f>BerM3!AE72</f>
        <v>0</v>
      </c>
      <c r="J72" s="77">
        <f>BerM3!AF72</f>
        <v>0</v>
      </c>
      <c r="K72" s="77">
        <f>BerM3!AH72</f>
        <v>0</v>
      </c>
      <c r="L72" s="77">
        <f>BerM3!AI72</f>
        <v>0</v>
      </c>
      <c r="M72" s="77">
        <f>BerM3!AJ72</f>
        <v>0</v>
      </c>
      <c r="N72" s="77">
        <f>BerM3!AK72</f>
        <v>0</v>
      </c>
      <c r="O72" s="77">
        <f>BerM3!AL72</f>
        <v>0</v>
      </c>
      <c r="P72" s="77">
        <f>BerM3!AM72</f>
        <v>0</v>
      </c>
      <c r="Q72" s="78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2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BerM3!AC73</f>
        <v>0</v>
      </c>
      <c r="I73" s="77">
        <f>BerM3!AE73</f>
        <v>0</v>
      </c>
      <c r="J73" s="77">
        <f>BerM3!AF73</f>
        <v>0</v>
      </c>
      <c r="K73" s="77">
        <f>BerM3!AH73</f>
        <v>0</v>
      </c>
      <c r="L73" s="77">
        <f>BerM3!AI73</f>
        <v>0</v>
      </c>
      <c r="M73" s="77">
        <f>BerM3!AJ73</f>
        <v>0</v>
      </c>
      <c r="N73" s="77">
        <f>BerM3!AK73</f>
        <v>0</v>
      </c>
      <c r="O73" s="77">
        <f>BerM3!AL73</f>
        <v>0</v>
      </c>
      <c r="P73" s="77">
        <f>BerM3!AM73</f>
        <v>0</v>
      </c>
      <c r="Q73" s="78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2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BerM3!AC74</f>
        <v>0</v>
      </c>
      <c r="I74" s="77">
        <f>BerM3!AE74</f>
        <v>0</v>
      </c>
      <c r="J74" s="77">
        <f>BerM3!AF74</f>
        <v>0</v>
      </c>
      <c r="K74" s="77">
        <f>BerM3!AH74</f>
        <v>0</v>
      </c>
      <c r="L74" s="77">
        <f>BerM3!AI74</f>
        <v>0</v>
      </c>
      <c r="M74" s="77">
        <f>BerM3!AJ74</f>
        <v>0</v>
      </c>
      <c r="N74" s="77">
        <f>BerM3!AK74</f>
        <v>0</v>
      </c>
      <c r="O74" s="77">
        <f>BerM3!AL74</f>
        <v>0</v>
      </c>
      <c r="P74" s="77">
        <f>BerM3!AM74</f>
        <v>0</v>
      </c>
      <c r="Q74" s="78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2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BerM3!AC75</f>
        <v>0</v>
      </c>
      <c r="I75" s="77">
        <f>BerM3!AE75</f>
        <v>0</v>
      </c>
      <c r="J75" s="77">
        <f>BerM3!AF75</f>
        <v>0</v>
      </c>
      <c r="K75" s="77">
        <f>BerM3!AH75</f>
        <v>0</v>
      </c>
      <c r="L75" s="77">
        <f>BerM3!AI75</f>
        <v>0</v>
      </c>
      <c r="M75" s="77">
        <f>BerM3!AJ75</f>
        <v>0</v>
      </c>
      <c r="N75" s="77">
        <f>BerM3!AK75</f>
        <v>0</v>
      </c>
      <c r="O75" s="77">
        <f>BerM3!AL75</f>
        <v>0</v>
      </c>
      <c r="P75" s="77">
        <f>BerM3!AM75</f>
        <v>0</v>
      </c>
      <c r="Q75" s="78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2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BerM3!AC76</f>
        <v>0</v>
      </c>
      <c r="I76" s="77">
        <f>BerM3!AE76</f>
        <v>0</v>
      </c>
      <c r="J76" s="77">
        <f>BerM3!AF76</f>
        <v>0</v>
      </c>
      <c r="K76" s="77">
        <f>BerM3!AH76</f>
        <v>0</v>
      </c>
      <c r="L76" s="77">
        <f>BerM3!AI76</f>
        <v>0</v>
      </c>
      <c r="M76" s="77">
        <f>BerM3!AJ76</f>
        <v>0</v>
      </c>
      <c r="N76" s="77">
        <f>BerM3!AK76</f>
        <v>0</v>
      </c>
      <c r="O76" s="77">
        <f>BerM3!AL76</f>
        <v>0</v>
      </c>
      <c r="P76" s="77">
        <f>BerM3!AM76</f>
        <v>0</v>
      </c>
      <c r="Q76" s="78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2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BerM3!AC77</f>
        <v>0</v>
      </c>
      <c r="I77" s="77">
        <f>BerM3!AE77</f>
        <v>0</v>
      </c>
      <c r="J77" s="77">
        <f>BerM3!AF77</f>
        <v>0</v>
      </c>
      <c r="K77" s="77">
        <f>BerM3!AH77</f>
        <v>0</v>
      </c>
      <c r="L77" s="77">
        <f>BerM3!AI77</f>
        <v>0</v>
      </c>
      <c r="M77" s="77">
        <f>BerM3!AJ77</f>
        <v>0</v>
      </c>
      <c r="N77" s="77">
        <f>BerM3!AK77</f>
        <v>0</v>
      </c>
      <c r="O77" s="77">
        <f>BerM3!AL77</f>
        <v>0</v>
      </c>
      <c r="P77" s="77">
        <f>BerM3!AM77</f>
        <v>0</v>
      </c>
      <c r="Q77" s="78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2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BerM3!AC78</f>
        <v>0</v>
      </c>
      <c r="I78" s="77">
        <f>BerM3!AE78</f>
        <v>0</v>
      </c>
      <c r="J78" s="77">
        <f>BerM3!AF78</f>
        <v>0</v>
      </c>
      <c r="K78" s="77">
        <f>BerM3!AH78</f>
        <v>0</v>
      </c>
      <c r="L78" s="77">
        <f>BerM3!AI78</f>
        <v>0</v>
      </c>
      <c r="M78" s="77">
        <f>BerM3!AJ78</f>
        <v>0</v>
      </c>
      <c r="N78" s="77">
        <f>BerM3!AK78</f>
        <v>0</v>
      </c>
      <c r="O78" s="77">
        <f>BerM3!AL78</f>
        <v>0</v>
      </c>
      <c r="P78" s="77">
        <f>BerM3!AM78</f>
        <v>0</v>
      </c>
      <c r="Q78" s="78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2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BerM3!AC79</f>
        <v>0</v>
      </c>
      <c r="I79" s="77">
        <f>BerM3!AE79</f>
        <v>0</v>
      </c>
      <c r="J79" s="77">
        <f>BerM3!AF79</f>
        <v>0</v>
      </c>
      <c r="K79" s="77">
        <f>BerM3!AH79</f>
        <v>0</v>
      </c>
      <c r="L79" s="77">
        <f>BerM3!AI79</f>
        <v>0</v>
      </c>
      <c r="M79" s="77">
        <f>BerM3!AJ79</f>
        <v>0</v>
      </c>
      <c r="N79" s="77">
        <f>BerM3!AK79</f>
        <v>0</v>
      </c>
      <c r="O79" s="77">
        <f>BerM3!AL79</f>
        <v>0</v>
      </c>
      <c r="P79" s="77">
        <f>BerM3!AM79</f>
        <v>0</v>
      </c>
      <c r="Q79" s="78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2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BerM3!AC80</f>
        <v>0</v>
      </c>
      <c r="I80" s="77">
        <f>BerM3!AE80</f>
        <v>0</v>
      </c>
      <c r="J80" s="77">
        <f>BerM3!AF80</f>
        <v>0</v>
      </c>
      <c r="K80" s="77">
        <f>BerM3!AH80</f>
        <v>0</v>
      </c>
      <c r="L80" s="77">
        <f>BerM3!AI80</f>
        <v>0</v>
      </c>
      <c r="M80" s="77">
        <f>BerM3!AJ80</f>
        <v>0</v>
      </c>
      <c r="N80" s="77">
        <f>BerM3!AK80</f>
        <v>0</v>
      </c>
      <c r="O80" s="77">
        <f>BerM3!AL80</f>
        <v>0</v>
      </c>
      <c r="P80" s="77">
        <f>BerM3!AM80</f>
        <v>0</v>
      </c>
      <c r="Q80" s="78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2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BerM3!AC81</f>
        <v>0</v>
      </c>
      <c r="I81" s="77">
        <f>BerM3!AE81</f>
        <v>0</v>
      </c>
      <c r="J81" s="77">
        <f>BerM3!AF81</f>
        <v>0</v>
      </c>
      <c r="K81" s="77">
        <f>BerM3!AH81</f>
        <v>0</v>
      </c>
      <c r="L81" s="77">
        <f>BerM3!AI81</f>
        <v>0</v>
      </c>
      <c r="M81" s="77">
        <f>BerM3!AJ81</f>
        <v>0</v>
      </c>
      <c r="N81" s="77">
        <f>BerM3!AK81</f>
        <v>0</v>
      </c>
      <c r="O81" s="77">
        <f>BerM3!AL81</f>
        <v>0</v>
      </c>
      <c r="P81" s="77">
        <f>BerM3!AM81</f>
        <v>0</v>
      </c>
      <c r="Q81" s="78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2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BerM3!AC82</f>
        <v>0</v>
      </c>
      <c r="I82" s="77">
        <f>BerM3!AE82</f>
        <v>0</v>
      </c>
      <c r="J82" s="77">
        <f>BerM3!AF82</f>
        <v>0</v>
      </c>
      <c r="K82" s="77">
        <f>BerM3!AH82</f>
        <v>0</v>
      </c>
      <c r="L82" s="77">
        <f>BerM3!AI82</f>
        <v>0</v>
      </c>
      <c r="M82" s="77">
        <f>BerM3!AJ82</f>
        <v>0</v>
      </c>
      <c r="N82" s="77">
        <f>BerM3!AK82</f>
        <v>0</v>
      </c>
      <c r="O82" s="77">
        <f>BerM3!AL82</f>
        <v>0</v>
      </c>
      <c r="P82" s="77">
        <f>BerM3!AM82</f>
        <v>0</v>
      </c>
      <c r="Q82" s="78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2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BerM3!AC83</f>
        <v>0</v>
      </c>
      <c r="I83" s="77">
        <f>BerM3!AE83</f>
        <v>0</v>
      </c>
      <c r="J83" s="77">
        <f>BerM3!AF83</f>
        <v>0</v>
      </c>
      <c r="K83" s="77">
        <f>BerM3!AH83</f>
        <v>0</v>
      </c>
      <c r="L83" s="77">
        <f>BerM3!AI83</f>
        <v>0</v>
      </c>
      <c r="M83" s="77">
        <f>BerM3!AJ83</f>
        <v>0</v>
      </c>
      <c r="N83" s="77">
        <f>BerM3!AK83</f>
        <v>0</v>
      </c>
      <c r="O83" s="77">
        <f>BerM3!AL83</f>
        <v>0</v>
      </c>
      <c r="P83" s="77">
        <f>BerM3!AM83</f>
        <v>0</v>
      </c>
      <c r="Q83" s="78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2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BerM3!AC84</f>
        <v>0</v>
      </c>
      <c r="I84" s="77">
        <f>BerM3!AE84</f>
        <v>0</v>
      </c>
      <c r="J84" s="77">
        <f>BerM3!AF84</f>
        <v>0</v>
      </c>
      <c r="K84" s="77">
        <f>BerM3!AH84</f>
        <v>0</v>
      </c>
      <c r="L84" s="77">
        <f>BerM3!AI84</f>
        <v>0</v>
      </c>
      <c r="M84" s="77">
        <f>BerM3!AJ84</f>
        <v>0</v>
      </c>
      <c r="N84" s="77">
        <f>BerM3!AK84</f>
        <v>0</v>
      </c>
      <c r="O84" s="77">
        <f>BerM3!AL84</f>
        <v>0</v>
      </c>
      <c r="P84" s="77">
        <f>BerM3!AM84</f>
        <v>0</v>
      </c>
      <c r="Q84" s="78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2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BerM3!AC85</f>
        <v>0</v>
      </c>
      <c r="I85" s="77">
        <f>BerM3!AE85</f>
        <v>0</v>
      </c>
      <c r="J85" s="77">
        <f>BerM3!AF85</f>
        <v>0</v>
      </c>
      <c r="K85" s="77">
        <f>BerM3!AH85</f>
        <v>0</v>
      </c>
      <c r="L85" s="77">
        <f>BerM3!AI85</f>
        <v>0</v>
      </c>
      <c r="M85" s="77">
        <f>BerM3!AJ85</f>
        <v>0</v>
      </c>
      <c r="N85" s="77">
        <f>BerM3!AK85</f>
        <v>0</v>
      </c>
      <c r="O85" s="77">
        <f>BerM3!AL85</f>
        <v>0</v>
      </c>
      <c r="P85" s="77">
        <f>BerM3!AM85</f>
        <v>0</v>
      </c>
      <c r="Q85" s="78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2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BerM3!AC86</f>
        <v>0</v>
      </c>
      <c r="I86" s="77">
        <f>BerM3!AE86</f>
        <v>0</v>
      </c>
      <c r="J86" s="77">
        <f>BerM3!AF86</f>
        <v>0</v>
      </c>
      <c r="K86" s="77">
        <f>BerM3!AH86</f>
        <v>0</v>
      </c>
      <c r="L86" s="77">
        <f>BerM3!AI86</f>
        <v>0</v>
      </c>
      <c r="M86" s="77">
        <f>BerM3!AJ86</f>
        <v>0</v>
      </c>
      <c r="N86" s="77">
        <f>BerM3!AK86</f>
        <v>0</v>
      </c>
      <c r="O86" s="77">
        <f>BerM3!AL86</f>
        <v>0</v>
      </c>
      <c r="P86" s="77">
        <f>BerM3!AM86</f>
        <v>0</v>
      </c>
      <c r="Q86" s="78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2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BerM3!AC87</f>
        <v>0</v>
      </c>
      <c r="I87" s="77">
        <f>BerM3!AE87</f>
        <v>0</v>
      </c>
      <c r="J87" s="77">
        <f>BerM3!AF87</f>
        <v>0</v>
      </c>
      <c r="K87" s="77">
        <f>BerM3!AH87</f>
        <v>0</v>
      </c>
      <c r="L87" s="77">
        <f>BerM3!AI87</f>
        <v>0</v>
      </c>
      <c r="M87" s="77">
        <f>BerM3!AJ87</f>
        <v>0</v>
      </c>
      <c r="N87" s="77">
        <f>BerM3!AK87</f>
        <v>0</v>
      </c>
      <c r="O87" s="77">
        <f>BerM3!AL87</f>
        <v>0</v>
      </c>
      <c r="P87" s="77">
        <f>BerM3!AM87</f>
        <v>0</v>
      </c>
      <c r="Q87" s="78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2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BerM3!AC88</f>
        <v>0</v>
      </c>
      <c r="I88" s="77">
        <f>BerM3!AE88</f>
        <v>0</v>
      </c>
      <c r="J88" s="77">
        <f>BerM3!AF88</f>
        <v>0</v>
      </c>
      <c r="K88" s="77">
        <f>BerM3!AH88</f>
        <v>0</v>
      </c>
      <c r="L88" s="77">
        <f>BerM3!AI88</f>
        <v>0</v>
      </c>
      <c r="M88" s="77">
        <f>BerM3!AJ88</f>
        <v>0</v>
      </c>
      <c r="N88" s="77">
        <f>BerM3!AK88</f>
        <v>0</v>
      </c>
      <c r="O88" s="77">
        <f>BerM3!AL88</f>
        <v>0</v>
      </c>
      <c r="P88" s="77">
        <f>BerM3!AM88</f>
        <v>0</v>
      </c>
      <c r="Q88" s="78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2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BerM3!AC89</f>
        <v>0</v>
      </c>
      <c r="I89" s="77">
        <f>BerM3!AE89</f>
        <v>0</v>
      </c>
      <c r="J89" s="77">
        <f>BerM3!AF89</f>
        <v>0</v>
      </c>
      <c r="K89" s="77">
        <f>BerM3!AH89</f>
        <v>0</v>
      </c>
      <c r="L89" s="77">
        <f>BerM3!AI89</f>
        <v>0</v>
      </c>
      <c r="M89" s="77">
        <f>BerM3!AJ89</f>
        <v>0</v>
      </c>
      <c r="N89" s="77">
        <f>BerM3!AK89</f>
        <v>0</v>
      </c>
      <c r="O89" s="77">
        <f>BerM3!AL89</f>
        <v>0</v>
      </c>
      <c r="P89" s="77">
        <f>BerM3!AM89</f>
        <v>0</v>
      </c>
      <c r="Q89" s="78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2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BerM3!AC90</f>
        <v>0</v>
      </c>
      <c r="I90" s="77">
        <f>BerM3!AE90</f>
        <v>0</v>
      </c>
      <c r="J90" s="77">
        <f>BerM3!AF90</f>
        <v>0</v>
      </c>
      <c r="K90" s="77">
        <f>BerM3!AH90</f>
        <v>0</v>
      </c>
      <c r="L90" s="77">
        <f>BerM3!AI90</f>
        <v>0</v>
      </c>
      <c r="M90" s="77">
        <f>BerM3!AJ90</f>
        <v>0</v>
      </c>
      <c r="N90" s="77">
        <f>BerM3!AK90</f>
        <v>0</v>
      </c>
      <c r="O90" s="77">
        <f>BerM3!AL90</f>
        <v>0</v>
      </c>
      <c r="P90" s="77">
        <f>BerM3!AM90</f>
        <v>0</v>
      </c>
      <c r="Q90" s="78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2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BerM3!AC91</f>
        <v>0</v>
      </c>
      <c r="I91" s="77">
        <f>BerM3!AE91</f>
        <v>0</v>
      </c>
      <c r="J91" s="77">
        <f>BerM3!AF91</f>
        <v>0</v>
      </c>
      <c r="K91" s="77">
        <f>BerM3!AH91</f>
        <v>0</v>
      </c>
      <c r="L91" s="77">
        <f>BerM3!AI91</f>
        <v>0</v>
      </c>
      <c r="M91" s="77">
        <f>BerM3!AJ91</f>
        <v>0</v>
      </c>
      <c r="N91" s="77">
        <f>BerM3!AK91</f>
        <v>0</v>
      </c>
      <c r="O91" s="77">
        <f>BerM3!AL91</f>
        <v>0</v>
      </c>
      <c r="P91" s="77">
        <f>BerM3!AM91</f>
        <v>0</v>
      </c>
      <c r="Q91" s="78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2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BerM3!AC92</f>
        <v>0</v>
      </c>
      <c r="I92" s="77">
        <f>BerM3!AE92</f>
        <v>0</v>
      </c>
      <c r="J92" s="77">
        <f>BerM3!AF92</f>
        <v>0</v>
      </c>
      <c r="K92" s="77">
        <f>BerM3!AH92</f>
        <v>0</v>
      </c>
      <c r="L92" s="77">
        <f>BerM3!AI92</f>
        <v>0</v>
      </c>
      <c r="M92" s="77">
        <f>BerM3!AJ92</f>
        <v>0</v>
      </c>
      <c r="N92" s="77">
        <f>BerM3!AK92</f>
        <v>0</v>
      </c>
      <c r="O92" s="77">
        <f>BerM3!AL92</f>
        <v>0</v>
      </c>
      <c r="P92" s="77">
        <f>BerM3!AM92</f>
        <v>0</v>
      </c>
      <c r="Q92" s="78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2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BerM3!AC93</f>
        <v>0</v>
      </c>
      <c r="I93" s="77">
        <f>BerM3!AE93</f>
        <v>0</v>
      </c>
      <c r="J93" s="77">
        <f>BerM3!AF93</f>
        <v>0</v>
      </c>
      <c r="K93" s="77">
        <f>BerM3!AH93</f>
        <v>0</v>
      </c>
      <c r="L93" s="77">
        <f>BerM3!AI93</f>
        <v>0</v>
      </c>
      <c r="M93" s="77">
        <f>BerM3!AJ93</f>
        <v>0</v>
      </c>
      <c r="N93" s="77">
        <f>BerM3!AK93</f>
        <v>0</v>
      </c>
      <c r="O93" s="77">
        <f>BerM3!AL93</f>
        <v>0</v>
      </c>
      <c r="P93" s="77">
        <f>BerM3!AM93</f>
        <v>0</v>
      </c>
      <c r="Q93" s="78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2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BerM3!AC94</f>
        <v>0</v>
      </c>
      <c r="I94" s="77">
        <f>BerM3!AE94</f>
        <v>0</v>
      </c>
      <c r="J94" s="77">
        <f>BerM3!AF94</f>
        <v>0</v>
      </c>
      <c r="K94" s="77">
        <f>BerM3!AH94</f>
        <v>0</v>
      </c>
      <c r="L94" s="77">
        <f>BerM3!AI94</f>
        <v>0</v>
      </c>
      <c r="M94" s="77">
        <f>BerM3!AJ94</f>
        <v>0</v>
      </c>
      <c r="N94" s="77">
        <f>BerM3!AK94</f>
        <v>0</v>
      </c>
      <c r="O94" s="77">
        <f>BerM3!AL94</f>
        <v>0</v>
      </c>
      <c r="P94" s="77">
        <f>BerM3!AM94</f>
        <v>0</v>
      </c>
      <c r="Q94" s="78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2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BerM3!AC95</f>
        <v>0</v>
      </c>
      <c r="I95" s="77">
        <f>BerM3!AE95</f>
        <v>0</v>
      </c>
      <c r="J95" s="77">
        <f>BerM3!AF95</f>
        <v>0</v>
      </c>
      <c r="K95" s="77">
        <f>BerM3!AH95</f>
        <v>0</v>
      </c>
      <c r="L95" s="77">
        <f>BerM3!AI95</f>
        <v>0</v>
      </c>
      <c r="M95" s="77">
        <f>BerM3!AJ95</f>
        <v>0</v>
      </c>
      <c r="N95" s="77">
        <f>BerM3!AK95</f>
        <v>0</v>
      </c>
      <c r="O95" s="77">
        <f>BerM3!AL95</f>
        <v>0</v>
      </c>
      <c r="P95" s="77">
        <f>BerM3!AM95</f>
        <v>0</v>
      </c>
      <c r="Q95" s="78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2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BerM3!AC96</f>
        <v>0</v>
      </c>
      <c r="I96" s="77">
        <f>BerM3!AE96</f>
        <v>0</v>
      </c>
      <c r="J96" s="77">
        <f>BerM3!AF96</f>
        <v>0</v>
      </c>
      <c r="K96" s="77">
        <f>BerM3!AH96</f>
        <v>0</v>
      </c>
      <c r="L96" s="77">
        <f>BerM3!AI96</f>
        <v>0</v>
      </c>
      <c r="M96" s="77">
        <f>BerM3!AJ96</f>
        <v>0</v>
      </c>
      <c r="N96" s="77">
        <f>BerM3!AK96</f>
        <v>0</v>
      </c>
      <c r="O96" s="77">
        <f>BerM3!AL96</f>
        <v>0</v>
      </c>
      <c r="P96" s="77">
        <f>BerM3!AM96</f>
        <v>0</v>
      </c>
      <c r="Q96" s="78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2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BerM3!AC97</f>
        <v>0</v>
      </c>
      <c r="I97" s="77">
        <f>BerM3!AE97</f>
        <v>0</v>
      </c>
      <c r="J97" s="77">
        <f>BerM3!AF97</f>
        <v>0</v>
      </c>
      <c r="K97" s="77">
        <f>BerM3!AH97</f>
        <v>0</v>
      </c>
      <c r="L97" s="77">
        <f>BerM3!AI97</f>
        <v>0</v>
      </c>
      <c r="M97" s="77">
        <f>BerM3!AJ97</f>
        <v>0</v>
      </c>
      <c r="N97" s="77">
        <f>BerM3!AK97</f>
        <v>0</v>
      </c>
      <c r="O97" s="77">
        <f>BerM3!AL97</f>
        <v>0</v>
      </c>
      <c r="P97" s="77">
        <f>BerM3!AM97</f>
        <v>0</v>
      </c>
      <c r="Q97" s="78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2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BerM3!AC98</f>
        <v>0</v>
      </c>
      <c r="I98" s="77">
        <f>BerM3!AE98</f>
        <v>0</v>
      </c>
      <c r="J98" s="77">
        <f>BerM3!AF98</f>
        <v>0</v>
      </c>
      <c r="K98" s="77">
        <f>BerM3!AH98</f>
        <v>0</v>
      </c>
      <c r="L98" s="77">
        <f>BerM3!AI98</f>
        <v>0</v>
      </c>
      <c r="M98" s="77">
        <f>BerM3!AJ98</f>
        <v>0</v>
      </c>
      <c r="N98" s="77">
        <f>BerM3!AK98</f>
        <v>0</v>
      </c>
      <c r="O98" s="77">
        <f>BerM3!AL98</f>
        <v>0</v>
      </c>
      <c r="P98" s="77">
        <f>BerM3!AM98</f>
        <v>0</v>
      </c>
      <c r="Q98" s="78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2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BerM3!AC99</f>
        <v>0</v>
      </c>
      <c r="I99" s="77">
        <f>BerM3!AE99</f>
        <v>0</v>
      </c>
      <c r="J99" s="77">
        <f>BerM3!AF99</f>
        <v>0</v>
      </c>
      <c r="K99" s="77">
        <f>BerM3!AH99</f>
        <v>0</v>
      </c>
      <c r="L99" s="77">
        <f>BerM3!AI99</f>
        <v>0</v>
      </c>
      <c r="M99" s="77">
        <f>BerM3!AJ99</f>
        <v>0</v>
      </c>
      <c r="N99" s="77">
        <f>BerM3!AK99</f>
        <v>0</v>
      </c>
      <c r="O99" s="77">
        <f>BerM3!AL99</f>
        <v>0</v>
      </c>
      <c r="P99" s="77">
        <f>BerM3!AM99</f>
        <v>0</v>
      </c>
      <c r="Q99" s="78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2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BerM3!AC100</f>
        <v>0</v>
      </c>
      <c r="I100" s="77">
        <f>BerM3!AE100</f>
        <v>0</v>
      </c>
      <c r="J100" s="77">
        <f>BerM3!AF100</f>
        <v>0</v>
      </c>
      <c r="K100" s="77">
        <f>BerM3!AH100</f>
        <v>0</v>
      </c>
      <c r="L100" s="77">
        <f>BerM3!AI100</f>
        <v>0</v>
      </c>
      <c r="M100" s="77">
        <f>BerM3!AJ100</f>
        <v>0</v>
      </c>
      <c r="N100" s="77">
        <f>BerM3!AK100</f>
        <v>0</v>
      </c>
      <c r="O100" s="77">
        <f>BerM3!AL100</f>
        <v>0</v>
      </c>
      <c r="P100" s="77">
        <f>BerM3!AM100</f>
        <v>0</v>
      </c>
      <c r="Q100" s="78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2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BerM3!AC101</f>
        <v>0</v>
      </c>
      <c r="I101" s="77">
        <f>BerM3!AE101</f>
        <v>0</v>
      </c>
      <c r="J101" s="77">
        <f>BerM3!AF101</f>
        <v>0</v>
      </c>
      <c r="K101" s="77">
        <f>BerM3!AH101</f>
        <v>0</v>
      </c>
      <c r="L101" s="77">
        <f>BerM3!AI101</f>
        <v>0</v>
      </c>
      <c r="M101" s="77">
        <f>BerM3!AJ101</f>
        <v>0</v>
      </c>
      <c r="N101" s="77">
        <f>BerM3!AK101</f>
        <v>0</v>
      </c>
      <c r="O101" s="77">
        <f>BerM3!AL101</f>
        <v>0</v>
      </c>
      <c r="P101" s="77">
        <f>BerM3!AM101</f>
        <v>0</v>
      </c>
      <c r="Q101" s="78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2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BerM3!AC102</f>
        <v>0</v>
      </c>
      <c r="I102" s="77">
        <f>BerM3!AE102</f>
        <v>0</v>
      </c>
      <c r="J102" s="77">
        <f>BerM3!AF102</f>
        <v>0</v>
      </c>
      <c r="K102" s="77">
        <f>BerM3!AH102</f>
        <v>0</v>
      </c>
      <c r="L102" s="77">
        <f>BerM3!AI102</f>
        <v>0</v>
      </c>
      <c r="M102" s="77">
        <f>BerM3!AJ102</f>
        <v>0</v>
      </c>
      <c r="N102" s="77">
        <f>BerM3!AK102</f>
        <v>0</v>
      </c>
      <c r="O102" s="77">
        <f>BerM3!AL102</f>
        <v>0</v>
      </c>
      <c r="P102" s="77">
        <f>BerM3!AM102</f>
        <v>0</v>
      </c>
      <c r="Q102" s="78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2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BerM3!AC103</f>
        <v>0</v>
      </c>
      <c r="I103" s="77">
        <f>BerM3!AE103</f>
        <v>0</v>
      </c>
      <c r="J103" s="77">
        <f>BerM3!AF103</f>
        <v>0</v>
      </c>
      <c r="K103" s="77">
        <f>BerM3!AH103</f>
        <v>0</v>
      </c>
      <c r="L103" s="77">
        <f>BerM3!AI103</f>
        <v>0</v>
      </c>
      <c r="M103" s="77">
        <f>BerM3!AJ103</f>
        <v>0</v>
      </c>
      <c r="N103" s="77">
        <f>BerM3!AK103</f>
        <v>0</v>
      </c>
      <c r="O103" s="77">
        <f>BerM3!AL103</f>
        <v>0</v>
      </c>
      <c r="P103" s="77">
        <f>BerM3!AM103</f>
        <v>0</v>
      </c>
      <c r="Q103" s="78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2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BerM3!AC104</f>
        <v>0</v>
      </c>
      <c r="I104" s="77">
        <f>BerM3!AE104</f>
        <v>0</v>
      </c>
      <c r="J104" s="77">
        <f>BerM3!AF104</f>
        <v>0</v>
      </c>
      <c r="K104" s="77">
        <f>BerM3!AH104</f>
        <v>0</v>
      </c>
      <c r="L104" s="77">
        <f>BerM3!AI104</f>
        <v>0</v>
      </c>
      <c r="M104" s="77">
        <f>BerM3!AJ104</f>
        <v>0</v>
      </c>
      <c r="N104" s="77">
        <f>BerM3!AK104</f>
        <v>0</v>
      </c>
      <c r="O104" s="77">
        <f>BerM3!AL104</f>
        <v>0</v>
      </c>
      <c r="P104" s="77">
        <f>BerM3!AM104</f>
        <v>0</v>
      </c>
      <c r="Q104" s="78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2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BerM3!AC105</f>
        <v>0</v>
      </c>
      <c r="I105" s="77">
        <f>BerM3!AE105</f>
        <v>0</v>
      </c>
      <c r="J105" s="77">
        <f>BerM3!AF105</f>
        <v>0</v>
      </c>
      <c r="K105" s="77">
        <f>BerM3!AH105</f>
        <v>0</v>
      </c>
      <c r="L105" s="77">
        <f>BerM3!AI105</f>
        <v>0</v>
      </c>
      <c r="M105" s="77">
        <f>BerM3!AJ105</f>
        <v>0</v>
      </c>
      <c r="N105" s="77">
        <f>BerM3!AK105</f>
        <v>0</v>
      </c>
      <c r="O105" s="77">
        <f>BerM3!AL105</f>
        <v>0</v>
      </c>
      <c r="P105" s="77">
        <f>BerM3!AM105</f>
        <v>0</v>
      </c>
      <c r="Q105" s="78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2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BerM3!AC106</f>
        <v>0</v>
      </c>
      <c r="I106" s="77">
        <f>BerM3!AE106</f>
        <v>0</v>
      </c>
      <c r="J106" s="77">
        <f>BerM3!AF106</f>
        <v>0</v>
      </c>
      <c r="K106" s="77">
        <f>BerM3!AH106</f>
        <v>0</v>
      </c>
      <c r="L106" s="77">
        <f>BerM3!AI106</f>
        <v>0</v>
      </c>
      <c r="M106" s="77">
        <f>BerM3!AJ106</f>
        <v>0</v>
      </c>
      <c r="N106" s="77">
        <f>BerM3!AK106</f>
        <v>0</v>
      </c>
      <c r="O106" s="77">
        <f>BerM3!AL106</f>
        <v>0</v>
      </c>
      <c r="P106" s="77">
        <f>BerM3!AM106</f>
        <v>0</v>
      </c>
      <c r="Q106" s="78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2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BerM3!AC107</f>
        <v>0</v>
      </c>
      <c r="I107" s="77">
        <f>BerM3!AE107</f>
        <v>0</v>
      </c>
      <c r="J107" s="77">
        <f>BerM3!AF107</f>
        <v>0</v>
      </c>
      <c r="K107" s="77">
        <f>BerM3!AH107</f>
        <v>0</v>
      </c>
      <c r="L107" s="77">
        <f>BerM3!AI107</f>
        <v>0</v>
      </c>
      <c r="M107" s="77">
        <f>BerM3!AJ107</f>
        <v>0</v>
      </c>
      <c r="N107" s="77">
        <f>BerM3!AK107</f>
        <v>0</v>
      </c>
      <c r="O107" s="77">
        <f>BerM3!AL107</f>
        <v>0</v>
      </c>
      <c r="P107" s="77">
        <f>BerM3!AM107</f>
        <v>0</v>
      </c>
      <c r="Q107" s="78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2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BerM3!AC108</f>
        <v>0</v>
      </c>
      <c r="I108" s="77">
        <f>BerM3!AE108</f>
        <v>0</v>
      </c>
      <c r="J108" s="77">
        <f>BerM3!AF108</f>
        <v>0</v>
      </c>
      <c r="K108" s="77">
        <f>BerM3!AH108</f>
        <v>0</v>
      </c>
      <c r="L108" s="77">
        <f>BerM3!AI108</f>
        <v>0</v>
      </c>
      <c r="M108" s="77">
        <f>BerM3!AJ108</f>
        <v>0</v>
      </c>
      <c r="N108" s="77">
        <f>BerM3!AK108</f>
        <v>0</v>
      </c>
      <c r="O108" s="77">
        <f>BerM3!AL108</f>
        <v>0</v>
      </c>
      <c r="P108" s="77">
        <f>BerM3!AM108</f>
        <v>0</v>
      </c>
      <c r="Q108" s="78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2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BerM3!AC109</f>
        <v>0</v>
      </c>
      <c r="I109" s="77">
        <f>BerM3!AE109</f>
        <v>0</v>
      </c>
      <c r="J109" s="77">
        <f>BerM3!AF109</f>
        <v>0</v>
      </c>
      <c r="K109" s="77">
        <f>BerM3!AH109</f>
        <v>0</v>
      </c>
      <c r="L109" s="77">
        <f>BerM3!AI109</f>
        <v>0</v>
      </c>
      <c r="M109" s="77">
        <f>BerM3!AJ109</f>
        <v>0</v>
      </c>
      <c r="N109" s="77">
        <f>BerM3!AK109</f>
        <v>0</v>
      </c>
      <c r="O109" s="77">
        <f>BerM3!AL109</f>
        <v>0</v>
      </c>
      <c r="P109" s="77">
        <f>BerM3!AM109</f>
        <v>0</v>
      </c>
      <c r="Q109" s="78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2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BerM3!AC110</f>
        <v>0</v>
      </c>
      <c r="I110" s="77">
        <f>BerM3!AE110</f>
        <v>0</v>
      </c>
      <c r="J110" s="77">
        <f>BerM3!AF110</f>
        <v>0</v>
      </c>
      <c r="K110" s="77">
        <f>BerM3!AH110</f>
        <v>0</v>
      </c>
      <c r="L110" s="77">
        <f>BerM3!AI110</f>
        <v>0</v>
      </c>
      <c r="M110" s="77">
        <f>BerM3!AJ110</f>
        <v>0</v>
      </c>
      <c r="N110" s="77">
        <f>BerM3!AK110</f>
        <v>0</v>
      </c>
      <c r="O110" s="77">
        <f>BerM3!AL110</f>
        <v>0</v>
      </c>
      <c r="P110" s="77">
        <f>BerM3!AM110</f>
        <v>0</v>
      </c>
      <c r="Q110" s="78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2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BerM3!AC111</f>
        <v>0</v>
      </c>
      <c r="I111" s="77">
        <f>BerM3!AE111</f>
        <v>0</v>
      </c>
      <c r="J111" s="77">
        <f>BerM3!AF111</f>
        <v>0</v>
      </c>
      <c r="K111" s="77">
        <f>BerM3!AH111</f>
        <v>0</v>
      </c>
      <c r="L111" s="77">
        <f>BerM3!AI111</f>
        <v>0</v>
      </c>
      <c r="M111" s="77">
        <f>BerM3!AJ111</f>
        <v>0</v>
      </c>
      <c r="N111" s="77">
        <f>BerM3!AK111</f>
        <v>0</v>
      </c>
      <c r="O111" s="77">
        <f>BerM3!AL111</f>
        <v>0</v>
      </c>
      <c r="P111" s="77">
        <f>BerM3!AM111</f>
        <v>0</v>
      </c>
      <c r="Q111" s="78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2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BerM3!AC112</f>
        <v>0</v>
      </c>
      <c r="I112" s="77">
        <f>BerM3!AE112</f>
        <v>0</v>
      </c>
      <c r="J112" s="77">
        <f>BerM3!AF112</f>
        <v>0</v>
      </c>
      <c r="K112" s="77">
        <f>BerM3!AH112</f>
        <v>0</v>
      </c>
      <c r="L112" s="77">
        <f>BerM3!AI112</f>
        <v>0</v>
      </c>
      <c r="M112" s="77">
        <f>BerM3!AJ112</f>
        <v>0</v>
      </c>
      <c r="N112" s="77">
        <f>BerM3!AK112</f>
        <v>0</v>
      </c>
      <c r="O112" s="77">
        <f>BerM3!AL112</f>
        <v>0</v>
      </c>
      <c r="P112" s="77">
        <f>BerM3!AM112</f>
        <v>0</v>
      </c>
      <c r="Q112" s="78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2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BerM3!AC113</f>
        <v>0</v>
      </c>
      <c r="I113" s="77">
        <f>BerM3!AE113</f>
        <v>0</v>
      </c>
      <c r="J113" s="77">
        <f>BerM3!AF113</f>
        <v>0</v>
      </c>
      <c r="K113" s="77">
        <f>BerM3!AH113</f>
        <v>0</v>
      </c>
      <c r="L113" s="77">
        <f>BerM3!AI113</f>
        <v>0</v>
      </c>
      <c r="M113" s="77">
        <f>BerM3!AJ113</f>
        <v>0</v>
      </c>
      <c r="N113" s="77">
        <f>BerM3!AK113</f>
        <v>0</v>
      </c>
      <c r="O113" s="77">
        <f>BerM3!AL113</f>
        <v>0</v>
      </c>
      <c r="P113" s="77">
        <f>BerM3!AM113</f>
        <v>0</v>
      </c>
      <c r="Q113" s="78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2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BerM3!AC114</f>
        <v>0</v>
      </c>
      <c r="I114" s="77">
        <f>BerM3!AE114</f>
        <v>0</v>
      </c>
      <c r="J114" s="77">
        <f>BerM3!AF114</f>
        <v>0</v>
      </c>
      <c r="K114" s="77">
        <f>BerM3!AH114</f>
        <v>0</v>
      </c>
      <c r="L114" s="77">
        <f>BerM3!AI114</f>
        <v>0</v>
      </c>
      <c r="M114" s="77">
        <f>BerM3!AJ114</f>
        <v>0</v>
      </c>
      <c r="N114" s="77">
        <f>BerM3!AK114</f>
        <v>0</v>
      </c>
      <c r="O114" s="77">
        <f>BerM3!AL114</f>
        <v>0</v>
      </c>
      <c r="P114" s="77">
        <f>BerM3!AM114</f>
        <v>0</v>
      </c>
      <c r="Q114" s="78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2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BerM3!AC115</f>
        <v>0</v>
      </c>
      <c r="I115" s="77">
        <f>BerM3!AE115</f>
        <v>0</v>
      </c>
      <c r="J115" s="77">
        <f>BerM3!AF115</f>
        <v>0</v>
      </c>
      <c r="K115" s="77">
        <f>BerM3!AH115</f>
        <v>0</v>
      </c>
      <c r="L115" s="77">
        <f>BerM3!AI115</f>
        <v>0</v>
      </c>
      <c r="M115" s="77">
        <f>BerM3!AJ115</f>
        <v>0</v>
      </c>
      <c r="N115" s="77">
        <f>BerM3!AK115</f>
        <v>0</v>
      </c>
      <c r="O115" s="77">
        <f>BerM3!AL115</f>
        <v>0</v>
      </c>
      <c r="P115" s="77">
        <f>BerM3!AM115</f>
        <v>0</v>
      </c>
      <c r="Q115" s="78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2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BerM3!AC116</f>
        <v>0</v>
      </c>
      <c r="I116" s="77">
        <f>BerM3!AE116</f>
        <v>0</v>
      </c>
      <c r="J116" s="77">
        <f>BerM3!AF116</f>
        <v>0</v>
      </c>
      <c r="K116" s="77">
        <f>BerM3!AH116</f>
        <v>0</v>
      </c>
      <c r="L116" s="77">
        <f>BerM3!AI116</f>
        <v>0</v>
      </c>
      <c r="M116" s="77">
        <f>BerM3!AJ116</f>
        <v>0</v>
      </c>
      <c r="N116" s="77">
        <f>BerM3!AK116</f>
        <v>0</v>
      </c>
      <c r="O116" s="77">
        <f>BerM3!AL116</f>
        <v>0</v>
      </c>
      <c r="P116" s="77">
        <f>BerM3!AM116</f>
        <v>0</v>
      </c>
      <c r="Q116" s="78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2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BerM3!AC117</f>
        <v>0</v>
      </c>
      <c r="I117" s="77">
        <f>BerM3!AE117</f>
        <v>0</v>
      </c>
      <c r="J117" s="77">
        <f>BerM3!AF117</f>
        <v>0</v>
      </c>
      <c r="K117" s="77">
        <f>BerM3!AH117</f>
        <v>0</v>
      </c>
      <c r="L117" s="77">
        <f>BerM3!AI117</f>
        <v>0</v>
      </c>
      <c r="M117" s="77">
        <f>BerM3!AJ117</f>
        <v>0</v>
      </c>
      <c r="N117" s="77">
        <f>BerM3!AK117</f>
        <v>0</v>
      </c>
      <c r="O117" s="77">
        <f>BerM3!AL117</f>
        <v>0</v>
      </c>
      <c r="P117" s="77">
        <f>BerM3!AM117</f>
        <v>0</v>
      </c>
      <c r="Q117" s="78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2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BerM3!AC118</f>
        <v>0</v>
      </c>
      <c r="I118" s="77">
        <f>BerM3!AE118</f>
        <v>0</v>
      </c>
      <c r="J118" s="77">
        <f>BerM3!AF118</f>
        <v>0</v>
      </c>
      <c r="K118" s="77">
        <f>BerM3!AH118</f>
        <v>0</v>
      </c>
      <c r="L118" s="77">
        <f>BerM3!AI118</f>
        <v>0</v>
      </c>
      <c r="M118" s="77">
        <f>BerM3!AJ118</f>
        <v>0</v>
      </c>
      <c r="N118" s="77">
        <f>BerM3!AK118</f>
        <v>0</v>
      </c>
      <c r="O118" s="77">
        <f>BerM3!AL118</f>
        <v>0</v>
      </c>
      <c r="P118" s="77">
        <f>BerM3!AM118</f>
        <v>0</v>
      </c>
      <c r="Q118" s="78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2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BerM3!AC119</f>
        <v>0</v>
      </c>
      <c r="I119" s="77">
        <f>BerM3!AE119</f>
        <v>0</v>
      </c>
      <c r="J119" s="77">
        <f>BerM3!AF119</f>
        <v>0</v>
      </c>
      <c r="K119" s="77">
        <f>BerM3!AH119</f>
        <v>0</v>
      </c>
      <c r="L119" s="77">
        <f>BerM3!AI119</f>
        <v>0</v>
      </c>
      <c r="M119" s="77">
        <f>BerM3!AJ119</f>
        <v>0</v>
      </c>
      <c r="N119" s="77">
        <f>BerM3!AK119</f>
        <v>0</v>
      </c>
      <c r="O119" s="77">
        <f>BerM3!AL119</f>
        <v>0</v>
      </c>
      <c r="P119" s="77">
        <f>BerM3!AM119</f>
        <v>0</v>
      </c>
      <c r="Q119" s="78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2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BerM3!AC120</f>
        <v>0</v>
      </c>
      <c r="I120" s="77">
        <f>BerM3!AE120</f>
        <v>0</v>
      </c>
      <c r="J120" s="77">
        <f>BerM3!AF120</f>
        <v>0</v>
      </c>
      <c r="K120" s="77">
        <f>BerM3!AH120</f>
        <v>0</v>
      </c>
      <c r="L120" s="77">
        <f>BerM3!AI120</f>
        <v>0</v>
      </c>
      <c r="M120" s="77">
        <f>BerM3!AJ120</f>
        <v>0</v>
      </c>
      <c r="N120" s="77">
        <f>BerM3!AK120</f>
        <v>0</v>
      </c>
      <c r="O120" s="77">
        <f>BerM3!AL120</f>
        <v>0</v>
      </c>
      <c r="P120" s="77">
        <f>BerM3!AM120</f>
        <v>0</v>
      </c>
      <c r="Q120" s="78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2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BerM3!AC121</f>
        <v>0</v>
      </c>
      <c r="I121" s="77">
        <f>BerM3!AE121</f>
        <v>0</v>
      </c>
      <c r="J121" s="77">
        <f>BerM3!AF121</f>
        <v>0</v>
      </c>
      <c r="K121" s="77">
        <f>BerM3!AH121</f>
        <v>0</v>
      </c>
      <c r="L121" s="77">
        <f>BerM3!AI121</f>
        <v>0</v>
      </c>
      <c r="M121" s="77">
        <f>BerM3!AJ121</f>
        <v>0</v>
      </c>
      <c r="N121" s="77">
        <f>BerM3!AK121</f>
        <v>0</v>
      </c>
      <c r="O121" s="77">
        <f>BerM3!AL121</f>
        <v>0</v>
      </c>
      <c r="P121" s="77">
        <f>BerM3!AM121</f>
        <v>0</v>
      </c>
      <c r="Q121" s="78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2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BerM3!AC122</f>
        <v>0</v>
      </c>
      <c r="I122" s="77">
        <f>BerM3!AE122</f>
        <v>0</v>
      </c>
      <c r="J122" s="77">
        <f>BerM3!AF122</f>
        <v>0</v>
      </c>
      <c r="K122" s="77">
        <f>BerM3!AH122</f>
        <v>0</v>
      </c>
      <c r="L122" s="77">
        <f>BerM3!AI122</f>
        <v>0</v>
      </c>
      <c r="M122" s="77">
        <f>BerM3!AJ122</f>
        <v>0</v>
      </c>
      <c r="N122" s="77">
        <f>BerM3!AK122</f>
        <v>0</v>
      </c>
      <c r="O122" s="77">
        <f>BerM3!AL122</f>
        <v>0</v>
      </c>
      <c r="P122" s="77">
        <f>BerM3!AM122</f>
        <v>0</v>
      </c>
      <c r="Q122" s="78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2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BerM3!AC123</f>
        <v>0</v>
      </c>
      <c r="I123" s="77">
        <f>BerM3!AE123</f>
        <v>0</v>
      </c>
      <c r="J123" s="77">
        <f>BerM3!AF123</f>
        <v>0</v>
      </c>
      <c r="K123" s="77">
        <f>BerM3!AH123</f>
        <v>0</v>
      </c>
      <c r="L123" s="77">
        <f>BerM3!AI123</f>
        <v>0</v>
      </c>
      <c r="M123" s="77">
        <f>BerM3!AJ123</f>
        <v>0</v>
      </c>
      <c r="N123" s="77">
        <f>BerM3!AK123</f>
        <v>0</v>
      </c>
      <c r="O123" s="77">
        <f>BerM3!AL123</f>
        <v>0</v>
      </c>
      <c r="P123" s="77">
        <f>BerM3!AM123</f>
        <v>0</v>
      </c>
      <c r="Q123" s="78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2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BerM3!AC124</f>
        <v>0</v>
      </c>
      <c r="I124" s="77">
        <f>BerM3!AE124</f>
        <v>0</v>
      </c>
      <c r="J124" s="77">
        <f>BerM3!AF124</f>
        <v>0</v>
      </c>
      <c r="K124" s="77">
        <f>BerM3!AH124</f>
        <v>0</v>
      </c>
      <c r="L124" s="77">
        <f>BerM3!AI124</f>
        <v>0</v>
      </c>
      <c r="M124" s="77">
        <f>BerM3!AJ124</f>
        <v>0</v>
      </c>
      <c r="N124" s="77">
        <f>BerM3!AK124</f>
        <v>0</v>
      </c>
      <c r="O124" s="77">
        <f>BerM3!AL124</f>
        <v>0</v>
      </c>
      <c r="P124" s="77">
        <f>BerM3!AM124</f>
        <v>0</v>
      </c>
      <c r="Q124" s="78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2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BerM3!AC125</f>
        <v>0</v>
      </c>
      <c r="I125" s="77">
        <f>BerM3!AE125</f>
        <v>0</v>
      </c>
      <c r="J125" s="77">
        <f>BerM3!AF125</f>
        <v>0</v>
      </c>
      <c r="K125" s="77">
        <f>BerM3!AH125</f>
        <v>0</v>
      </c>
      <c r="L125" s="77">
        <f>BerM3!AI125</f>
        <v>0</v>
      </c>
      <c r="M125" s="77">
        <f>BerM3!AJ125</f>
        <v>0</v>
      </c>
      <c r="N125" s="77">
        <f>BerM3!AK125</f>
        <v>0</v>
      </c>
      <c r="O125" s="77">
        <f>BerM3!AL125</f>
        <v>0</v>
      </c>
      <c r="P125" s="77">
        <f>BerM3!AM125</f>
        <v>0</v>
      </c>
      <c r="Q125" s="78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2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BerM3!AC126</f>
        <v>0</v>
      </c>
      <c r="I126" s="77">
        <f>BerM3!AE126</f>
        <v>0</v>
      </c>
      <c r="J126" s="77">
        <f>BerM3!AF126</f>
        <v>0</v>
      </c>
      <c r="K126" s="77">
        <f>BerM3!AH126</f>
        <v>0</v>
      </c>
      <c r="L126" s="77">
        <f>BerM3!AI126</f>
        <v>0</v>
      </c>
      <c r="M126" s="77">
        <f>BerM3!AJ126</f>
        <v>0</v>
      </c>
      <c r="N126" s="77">
        <f>BerM3!AK126</f>
        <v>0</v>
      </c>
      <c r="O126" s="77">
        <f>BerM3!AL126</f>
        <v>0</v>
      </c>
      <c r="P126" s="77">
        <f>BerM3!AM126</f>
        <v>0</v>
      </c>
      <c r="Q126" s="78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2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BerM3!AC127</f>
        <v>0</v>
      </c>
      <c r="I127" s="77">
        <f>BerM3!AE127</f>
        <v>0</v>
      </c>
      <c r="J127" s="77">
        <f>BerM3!AF127</f>
        <v>0</v>
      </c>
      <c r="K127" s="77">
        <f>BerM3!AH127</f>
        <v>0</v>
      </c>
      <c r="L127" s="77">
        <f>BerM3!AI127</f>
        <v>0</v>
      </c>
      <c r="M127" s="77">
        <f>BerM3!AJ127</f>
        <v>0</v>
      </c>
      <c r="N127" s="77">
        <f>BerM3!AK127</f>
        <v>0</v>
      </c>
      <c r="O127" s="77">
        <f>BerM3!AL127</f>
        <v>0</v>
      </c>
      <c r="P127" s="77">
        <f>BerM3!AM127</f>
        <v>0</v>
      </c>
      <c r="Q127" s="78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2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BerM3!AC128</f>
        <v>0</v>
      </c>
      <c r="I128" s="77">
        <f>BerM3!AE128</f>
        <v>0</v>
      </c>
      <c r="J128" s="77">
        <f>BerM3!AF128</f>
        <v>0</v>
      </c>
      <c r="K128" s="77">
        <f>BerM3!AH128</f>
        <v>0</v>
      </c>
      <c r="L128" s="77">
        <f>BerM3!AI128</f>
        <v>0</v>
      </c>
      <c r="M128" s="77">
        <f>BerM3!AJ128</f>
        <v>0</v>
      </c>
      <c r="N128" s="77">
        <f>BerM3!AK128</f>
        <v>0</v>
      </c>
      <c r="O128" s="77">
        <f>BerM3!AL128</f>
        <v>0</v>
      </c>
      <c r="P128" s="77">
        <f>BerM3!AM128</f>
        <v>0</v>
      </c>
      <c r="Q128" s="78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2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BerM3!AC129</f>
        <v>0</v>
      </c>
      <c r="I129" s="77">
        <f>BerM3!AE129</f>
        <v>0</v>
      </c>
      <c r="J129" s="77">
        <f>BerM3!AF129</f>
        <v>0</v>
      </c>
      <c r="K129" s="77">
        <f>BerM3!AH129</f>
        <v>0</v>
      </c>
      <c r="L129" s="77">
        <f>BerM3!AI129</f>
        <v>0</v>
      </c>
      <c r="M129" s="77">
        <f>BerM3!AJ129</f>
        <v>0</v>
      </c>
      <c r="N129" s="77">
        <f>BerM3!AK129</f>
        <v>0</v>
      </c>
      <c r="O129" s="77">
        <f>BerM3!AL129</f>
        <v>0</v>
      </c>
      <c r="P129" s="77">
        <f>BerM3!AM129</f>
        <v>0</v>
      </c>
      <c r="Q129" s="78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2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BerM3!AC130</f>
        <v>0</v>
      </c>
      <c r="I130" s="77">
        <f>BerM3!AE130</f>
        <v>0</v>
      </c>
      <c r="J130" s="77">
        <f>BerM3!AF130</f>
        <v>0</v>
      </c>
      <c r="K130" s="77">
        <f>BerM3!AH130</f>
        <v>0</v>
      </c>
      <c r="L130" s="77">
        <f>BerM3!AI130</f>
        <v>0</v>
      </c>
      <c r="M130" s="77">
        <f>BerM3!AJ130</f>
        <v>0</v>
      </c>
      <c r="N130" s="77">
        <f>BerM3!AK130</f>
        <v>0</v>
      </c>
      <c r="O130" s="77">
        <f>BerM3!AL130</f>
        <v>0</v>
      </c>
      <c r="P130" s="77">
        <f>BerM3!AM130</f>
        <v>0</v>
      </c>
      <c r="Q130" s="78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2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BerM3!AC131</f>
        <v>0</v>
      </c>
      <c r="I131" s="77">
        <f>BerM3!AE131</f>
        <v>0</v>
      </c>
      <c r="J131" s="77">
        <f>BerM3!AF131</f>
        <v>0</v>
      </c>
      <c r="K131" s="77">
        <f>BerM3!AH131</f>
        <v>0</v>
      </c>
      <c r="L131" s="77">
        <f>BerM3!AI131</f>
        <v>0</v>
      </c>
      <c r="M131" s="77">
        <f>BerM3!AJ131</f>
        <v>0</v>
      </c>
      <c r="N131" s="77">
        <f>BerM3!AK131</f>
        <v>0</v>
      </c>
      <c r="O131" s="77">
        <f>BerM3!AL131</f>
        <v>0</v>
      </c>
      <c r="P131" s="77">
        <f>BerM3!AM131</f>
        <v>0</v>
      </c>
      <c r="Q131" s="78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2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BerM3!AC132</f>
        <v>0</v>
      </c>
      <c r="I132" s="77">
        <f>BerM3!AE132</f>
        <v>0</v>
      </c>
      <c r="J132" s="77">
        <f>BerM3!AF132</f>
        <v>0</v>
      </c>
      <c r="K132" s="77">
        <f>BerM3!AH132</f>
        <v>0</v>
      </c>
      <c r="L132" s="77">
        <f>BerM3!AI132</f>
        <v>0</v>
      </c>
      <c r="M132" s="77">
        <f>BerM3!AJ132</f>
        <v>0</v>
      </c>
      <c r="N132" s="77">
        <f>BerM3!AK132</f>
        <v>0</v>
      </c>
      <c r="O132" s="77">
        <f>BerM3!AL132</f>
        <v>0</v>
      </c>
      <c r="P132" s="77">
        <f>BerM3!AM132</f>
        <v>0</v>
      </c>
      <c r="Q132" s="78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2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BerM3!AC133</f>
        <v>0</v>
      </c>
      <c r="I133" s="77">
        <f>BerM3!AE133</f>
        <v>0</v>
      </c>
      <c r="J133" s="77">
        <f>BerM3!AF133</f>
        <v>0</v>
      </c>
      <c r="K133" s="77">
        <f>BerM3!AH133</f>
        <v>0</v>
      </c>
      <c r="L133" s="77">
        <f>BerM3!AI133</f>
        <v>0</v>
      </c>
      <c r="M133" s="77">
        <f>BerM3!AJ133</f>
        <v>0</v>
      </c>
      <c r="N133" s="77">
        <f>BerM3!AK133</f>
        <v>0</v>
      </c>
      <c r="O133" s="77">
        <f>BerM3!AL133</f>
        <v>0</v>
      </c>
      <c r="P133" s="77">
        <f>BerM3!AM133</f>
        <v>0</v>
      </c>
      <c r="Q133" s="78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2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BerM3!AC134</f>
        <v>0</v>
      </c>
      <c r="I134" s="77">
        <f>BerM3!AE134</f>
        <v>0</v>
      </c>
      <c r="J134" s="77">
        <f>BerM3!AF134</f>
        <v>0</v>
      </c>
      <c r="K134" s="77">
        <f>BerM3!AH134</f>
        <v>0</v>
      </c>
      <c r="L134" s="77">
        <f>BerM3!AI134</f>
        <v>0</v>
      </c>
      <c r="M134" s="77">
        <f>BerM3!AJ134</f>
        <v>0</v>
      </c>
      <c r="N134" s="77">
        <f>BerM3!AK134</f>
        <v>0</v>
      </c>
      <c r="O134" s="77">
        <f>BerM3!AL134</f>
        <v>0</v>
      </c>
      <c r="P134" s="77">
        <f>BerM3!AM134</f>
        <v>0</v>
      </c>
      <c r="Q134" s="78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2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BerM3!AC135</f>
        <v>0</v>
      </c>
      <c r="I135" s="77">
        <f>BerM3!AE135</f>
        <v>0</v>
      </c>
      <c r="J135" s="77">
        <f>BerM3!AF135</f>
        <v>0</v>
      </c>
      <c r="K135" s="77">
        <f>BerM3!AH135</f>
        <v>0</v>
      </c>
      <c r="L135" s="77">
        <f>BerM3!AI135</f>
        <v>0</v>
      </c>
      <c r="M135" s="77">
        <f>BerM3!AJ135</f>
        <v>0</v>
      </c>
      <c r="N135" s="77">
        <f>BerM3!AK135</f>
        <v>0</v>
      </c>
      <c r="O135" s="77">
        <f>BerM3!AL135</f>
        <v>0</v>
      </c>
      <c r="P135" s="77">
        <f>BerM3!AM135</f>
        <v>0</v>
      </c>
      <c r="Q135" s="78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2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BerM3!AC136</f>
        <v>0</v>
      </c>
      <c r="I136" s="77">
        <f>BerM3!AE136</f>
        <v>0</v>
      </c>
      <c r="J136" s="77">
        <f>BerM3!AF136</f>
        <v>0</v>
      </c>
      <c r="K136" s="77">
        <f>BerM3!AH136</f>
        <v>0</v>
      </c>
      <c r="L136" s="77">
        <f>BerM3!AI136</f>
        <v>0</v>
      </c>
      <c r="M136" s="77">
        <f>BerM3!AJ136</f>
        <v>0</v>
      </c>
      <c r="N136" s="77">
        <f>BerM3!AK136</f>
        <v>0</v>
      </c>
      <c r="O136" s="77">
        <f>BerM3!AL136</f>
        <v>0</v>
      </c>
      <c r="P136" s="77">
        <f>BerM3!AM136</f>
        <v>0</v>
      </c>
      <c r="Q136" s="78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2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BerM3!AC137</f>
        <v>0</v>
      </c>
      <c r="I137" s="77">
        <f>BerM3!AE137</f>
        <v>0</v>
      </c>
      <c r="J137" s="77">
        <f>BerM3!AF137</f>
        <v>0</v>
      </c>
      <c r="K137" s="77">
        <f>BerM3!AH137</f>
        <v>0</v>
      </c>
      <c r="L137" s="77">
        <f>BerM3!AI137</f>
        <v>0</v>
      </c>
      <c r="M137" s="77">
        <f>BerM3!AJ137</f>
        <v>0</v>
      </c>
      <c r="N137" s="77">
        <f>BerM3!AK137</f>
        <v>0</v>
      </c>
      <c r="O137" s="77">
        <f>BerM3!AL137</f>
        <v>0</v>
      </c>
      <c r="P137" s="77">
        <f>BerM3!AM137</f>
        <v>0</v>
      </c>
      <c r="Q137" s="78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2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BerM3!AC138</f>
        <v>0</v>
      </c>
      <c r="I138" s="77">
        <f>BerM3!AE138</f>
        <v>0</v>
      </c>
      <c r="J138" s="77">
        <f>BerM3!AF138</f>
        <v>0</v>
      </c>
      <c r="K138" s="77">
        <f>BerM3!AH138</f>
        <v>0</v>
      </c>
      <c r="L138" s="77">
        <f>BerM3!AI138</f>
        <v>0</v>
      </c>
      <c r="M138" s="77">
        <f>BerM3!AJ138</f>
        <v>0</v>
      </c>
      <c r="N138" s="77">
        <f>BerM3!AK138</f>
        <v>0</v>
      </c>
      <c r="O138" s="77">
        <f>BerM3!AL138</f>
        <v>0</v>
      </c>
      <c r="P138" s="77">
        <f>BerM3!AM138</f>
        <v>0</v>
      </c>
      <c r="Q138" s="78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2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BerM3!AC139</f>
        <v>0</v>
      </c>
      <c r="I139" s="77">
        <f>BerM3!AE139</f>
        <v>0</v>
      </c>
      <c r="J139" s="77">
        <f>BerM3!AF139</f>
        <v>0</v>
      </c>
      <c r="K139" s="77">
        <f>BerM3!AH139</f>
        <v>0</v>
      </c>
      <c r="L139" s="77">
        <f>BerM3!AI139</f>
        <v>0</v>
      </c>
      <c r="M139" s="77">
        <f>BerM3!AJ139</f>
        <v>0</v>
      </c>
      <c r="N139" s="77">
        <f>BerM3!AK139</f>
        <v>0</v>
      </c>
      <c r="O139" s="77">
        <f>BerM3!AL139</f>
        <v>0</v>
      </c>
      <c r="P139" s="77">
        <f>BerM3!AM139</f>
        <v>0</v>
      </c>
      <c r="Q139" s="78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2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BerM3!AC140</f>
        <v>0</v>
      </c>
      <c r="I140" s="77">
        <f>BerM3!AE140</f>
        <v>0</v>
      </c>
      <c r="J140" s="77">
        <f>BerM3!AF140</f>
        <v>0</v>
      </c>
      <c r="K140" s="77">
        <f>BerM3!AH140</f>
        <v>0</v>
      </c>
      <c r="L140" s="77">
        <f>BerM3!AI140</f>
        <v>0</v>
      </c>
      <c r="M140" s="77">
        <f>BerM3!AJ140</f>
        <v>0</v>
      </c>
      <c r="N140" s="77">
        <f>BerM3!AK140</f>
        <v>0</v>
      </c>
      <c r="O140" s="77">
        <f>BerM3!AL140</f>
        <v>0</v>
      </c>
      <c r="P140" s="77">
        <f>BerM3!AM140</f>
        <v>0</v>
      </c>
      <c r="Q140" s="78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2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BerM3!AC141</f>
        <v>0</v>
      </c>
      <c r="I141" s="77">
        <f>BerM3!AE141</f>
        <v>0</v>
      </c>
      <c r="J141" s="77">
        <f>BerM3!AF141</f>
        <v>0</v>
      </c>
      <c r="K141" s="77">
        <f>BerM3!AH141</f>
        <v>0</v>
      </c>
      <c r="L141" s="77">
        <f>BerM3!AI141</f>
        <v>0</v>
      </c>
      <c r="M141" s="77">
        <f>BerM3!AJ141</f>
        <v>0</v>
      </c>
      <c r="N141" s="77">
        <f>BerM3!AK141</f>
        <v>0</v>
      </c>
      <c r="O141" s="77">
        <f>BerM3!AL141</f>
        <v>0</v>
      </c>
      <c r="P141" s="77">
        <f>BerM3!AM141</f>
        <v>0</v>
      </c>
      <c r="Q141" s="78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2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BerM3!AC142</f>
        <v>0</v>
      </c>
      <c r="I142" s="77">
        <f>BerM3!AE142</f>
        <v>0</v>
      </c>
      <c r="J142" s="77">
        <f>BerM3!AF142</f>
        <v>0</v>
      </c>
      <c r="K142" s="77">
        <f>BerM3!AH142</f>
        <v>0</v>
      </c>
      <c r="L142" s="77">
        <f>BerM3!AI142</f>
        <v>0</v>
      </c>
      <c r="M142" s="77">
        <f>BerM3!AJ142</f>
        <v>0</v>
      </c>
      <c r="N142" s="77">
        <f>BerM3!AK142</f>
        <v>0</v>
      </c>
      <c r="O142" s="77">
        <f>BerM3!AL142</f>
        <v>0</v>
      </c>
      <c r="P142" s="77">
        <f>BerM3!AM142</f>
        <v>0</v>
      </c>
      <c r="Q142" s="78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2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BerM3!AC143</f>
        <v>0</v>
      </c>
      <c r="I143" s="77">
        <f>BerM3!AE143</f>
        <v>0</v>
      </c>
      <c r="J143" s="77">
        <f>BerM3!AF143</f>
        <v>0</v>
      </c>
      <c r="K143" s="77">
        <f>BerM3!AH143</f>
        <v>0</v>
      </c>
      <c r="L143" s="77">
        <f>BerM3!AI143</f>
        <v>0</v>
      </c>
      <c r="M143" s="77">
        <f>BerM3!AJ143</f>
        <v>0</v>
      </c>
      <c r="N143" s="77">
        <f>BerM3!AK143</f>
        <v>0</v>
      </c>
      <c r="O143" s="77">
        <f>BerM3!AL143</f>
        <v>0</v>
      </c>
      <c r="P143" s="77">
        <f>BerM3!AM143</f>
        <v>0</v>
      </c>
      <c r="Q143" s="78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2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BerM3!AC144</f>
        <v>0</v>
      </c>
      <c r="I144" s="77">
        <f>BerM3!AE144</f>
        <v>0</v>
      </c>
      <c r="J144" s="77">
        <f>BerM3!AF144</f>
        <v>0</v>
      </c>
      <c r="K144" s="77">
        <f>BerM3!AH144</f>
        <v>0</v>
      </c>
      <c r="L144" s="77">
        <f>BerM3!AI144</f>
        <v>0</v>
      </c>
      <c r="M144" s="77">
        <f>BerM3!AJ144</f>
        <v>0</v>
      </c>
      <c r="N144" s="77">
        <f>BerM3!AK144</f>
        <v>0</v>
      </c>
      <c r="O144" s="77">
        <f>BerM3!AL144</f>
        <v>0</v>
      </c>
      <c r="P144" s="77">
        <f>BerM3!AM144</f>
        <v>0</v>
      </c>
      <c r="Q144" s="78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2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BerM3!AC145</f>
        <v>0</v>
      </c>
      <c r="I145" s="77">
        <f>BerM3!AE145</f>
        <v>0</v>
      </c>
      <c r="J145" s="77">
        <f>BerM3!AF145</f>
        <v>0</v>
      </c>
      <c r="K145" s="77">
        <f>BerM3!AH145</f>
        <v>0</v>
      </c>
      <c r="L145" s="77">
        <f>BerM3!AI145</f>
        <v>0</v>
      </c>
      <c r="M145" s="77">
        <f>BerM3!AJ145</f>
        <v>0</v>
      </c>
      <c r="N145" s="77">
        <f>BerM3!AK145</f>
        <v>0</v>
      </c>
      <c r="O145" s="77">
        <f>BerM3!AL145</f>
        <v>0</v>
      </c>
      <c r="P145" s="77">
        <f>BerM3!AM145</f>
        <v>0</v>
      </c>
      <c r="Q145" s="78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2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BerM3!AC146</f>
        <v>0</v>
      </c>
      <c r="I146" s="77">
        <f>BerM3!AE146</f>
        <v>0</v>
      </c>
      <c r="J146" s="77">
        <f>BerM3!AF146</f>
        <v>0</v>
      </c>
      <c r="K146" s="77">
        <f>BerM3!AH146</f>
        <v>0</v>
      </c>
      <c r="L146" s="77">
        <f>BerM3!AI146</f>
        <v>0</v>
      </c>
      <c r="M146" s="77">
        <f>BerM3!AJ146</f>
        <v>0</v>
      </c>
      <c r="N146" s="77">
        <f>BerM3!AK146</f>
        <v>0</v>
      </c>
      <c r="O146" s="77">
        <f>BerM3!AL146</f>
        <v>0</v>
      </c>
      <c r="P146" s="77">
        <f>BerM3!AM146</f>
        <v>0</v>
      </c>
      <c r="Q146" s="78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2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BerM3!AC147</f>
        <v>0</v>
      </c>
      <c r="I147" s="77">
        <f>BerM3!AE147</f>
        <v>0</v>
      </c>
      <c r="J147" s="77">
        <f>BerM3!AF147</f>
        <v>0</v>
      </c>
      <c r="K147" s="77">
        <f>BerM3!AH147</f>
        <v>0</v>
      </c>
      <c r="L147" s="77">
        <f>BerM3!AI147</f>
        <v>0</v>
      </c>
      <c r="M147" s="77">
        <f>BerM3!AJ147</f>
        <v>0</v>
      </c>
      <c r="N147" s="77">
        <f>BerM3!AK147</f>
        <v>0</v>
      </c>
      <c r="O147" s="77">
        <f>BerM3!AL147</f>
        <v>0</v>
      </c>
      <c r="P147" s="77">
        <f>BerM3!AM147</f>
        <v>0</v>
      </c>
      <c r="Q147" s="78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2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BerM3!AC148</f>
        <v>0</v>
      </c>
      <c r="I148" s="77">
        <f>BerM3!AE148</f>
        <v>0</v>
      </c>
      <c r="J148" s="77">
        <f>BerM3!AF148</f>
        <v>0</v>
      </c>
      <c r="K148" s="77">
        <f>BerM3!AH148</f>
        <v>0</v>
      </c>
      <c r="L148" s="77">
        <f>BerM3!AI148</f>
        <v>0</v>
      </c>
      <c r="M148" s="77">
        <f>BerM3!AJ148</f>
        <v>0</v>
      </c>
      <c r="N148" s="77">
        <f>BerM3!AK148</f>
        <v>0</v>
      </c>
      <c r="O148" s="77">
        <f>BerM3!AL148</f>
        <v>0</v>
      </c>
      <c r="P148" s="77">
        <f>BerM3!AM148</f>
        <v>0</v>
      </c>
      <c r="Q148" s="78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2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BerM3!AC149</f>
        <v>0</v>
      </c>
      <c r="I149" s="77">
        <f>BerM3!AE149</f>
        <v>0</v>
      </c>
      <c r="J149" s="77">
        <f>BerM3!AF149</f>
        <v>0</v>
      </c>
      <c r="K149" s="77">
        <f>BerM3!AH149</f>
        <v>0</v>
      </c>
      <c r="L149" s="77">
        <f>BerM3!AI149</f>
        <v>0</v>
      </c>
      <c r="M149" s="77">
        <f>BerM3!AJ149</f>
        <v>0</v>
      </c>
      <c r="N149" s="77">
        <f>BerM3!AK149</f>
        <v>0</v>
      </c>
      <c r="O149" s="77">
        <f>BerM3!AL149</f>
        <v>0</v>
      </c>
      <c r="P149" s="77">
        <f>BerM3!AM149</f>
        <v>0</v>
      </c>
      <c r="Q149" s="78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2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BerM3!AC150</f>
        <v>0</v>
      </c>
      <c r="I150" s="77">
        <f>BerM3!AE150</f>
        <v>0</v>
      </c>
      <c r="J150" s="77">
        <f>BerM3!AF150</f>
        <v>0</v>
      </c>
      <c r="K150" s="77">
        <f>BerM3!AH150</f>
        <v>0</v>
      </c>
      <c r="L150" s="77">
        <f>BerM3!AI150</f>
        <v>0</v>
      </c>
      <c r="M150" s="77">
        <f>BerM3!AJ150</f>
        <v>0</v>
      </c>
      <c r="N150" s="77">
        <f>BerM3!AK150</f>
        <v>0</v>
      </c>
      <c r="O150" s="77">
        <f>BerM3!AL150</f>
        <v>0</v>
      </c>
      <c r="P150" s="77">
        <f>BerM3!AM150</f>
        <v>0</v>
      </c>
      <c r="Q150" s="78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2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BerM3!AC151</f>
        <v>0</v>
      </c>
      <c r="I151" s="77">
        <f>BerM3!AE151</f>
        <v>0</v>
      </c>
      <c r="J151" s="77">
        <f>BerM3!AF151</f>
        <v>0</v>
      </c>
      <c r="K151" s="77">
        <f>BerM3!AH151</f>
        <v>0</v>
      </c>
      <c r="L151" s="77">
        <f>BerM3!AI151</f>
        <v>0</v>
      </c>
      <c r="M151" s="77">
        <f>BerM3!AJ151</f>
        <v>0</v>
      </c>
      <c r="N151" s="77">
        <f>BerM3!AK151</f>
        <v>0</v>
      </c>
      <c r="O151" s="77">
        <f>BerM3!AL151</f>
        <v>0</v>
      </c>
      <c r="P151" s="77">
        <f>BerM3!AM151</f>
        <v>0</v>
      </c>
      <c r="Q151" s="78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2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BerM3!AC152</f>
        <v>0</v>
      </c>
      <c r="I152" s="77">
        <f>BerM3!AE152</f>
        <v>0</v>
      </c>
      <c r="J152" s="77">
        <f>BerM3!AF152</f>
        <v>0</v>
      </c>
      <c r="K152" s="77">
        <f>BerM3!AH152</f>
        <v>0</v>
      </c>
      <c r="L152" s="77">
        <f>BerM3!AI152</f>
        <v>0</v>
      </c>
      <c r="M152" s="77">
        <f>BerM3!AJ152</f>
        <v>0</v>
      </c>
      <c r="N152" s="77">
        <f>BerM3!AK152</f>
        <v>0</v>
      </c>
      <c r="O152" s="77">
        <f>BerM3!AL152</f>
        <v>0</v>
      </c>
      <c r="P152" s="77">
        <f>BerM3!AM152</f>
        <v>0</v>
      </c>
      <c r="Q152" s="78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2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BerM3!AC153</f>
        <v>0</v>
      </c>
      <c r="I153" s="77">
        <f>BerM3!AE153</f>
        <v>0</v>
      </c>
      <c r="J153" s="77">
        <f>BerM3!AF153</f>
        <v>0</v>
      </c>
      <c r="K153" s="77">
        <f>BerM3!AH153</f>
        <v>0</v>
      </c>
      <c r="L153" s="77">
        <f>BerM3!AI153</f>
        <v>0</v>
      </c>
      <c r="M153" s="77">
        <f>BerM3!AJ153</f>
        <v>0</v>
      </c>
      <c r="N153" s="77">
        <f>BerM3!AK153</f>
        <v>0</v>
      </c>
      <c r="O153" s="77">
        <f>BerM3!AL153</f>
        <v>0</v>
      </c>
      <c r="P153" s="77">
        <f>BerM3!AM153</f>
        <v>0</v>
      </c>
      <c r="Q153" s="78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2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BerM3!AC154</f>
        <v>0</v>
      </c>
      <c r="I154" s="77">
        <f>BerM3!AE154</f>
        <v>0</v>
      </c>
      <c r="J154" s="77">
        <f>BerM3!AF154</f>
        <v>0</v>
      </c>
      <c r="K154" s="77">
        <f>BerM3!AH154</f>
        <v>0</v>
      </c>
      <c r="L154" s="77">
        <f>BerM3!AI154</f>
        <v>0</v>
      </c>
      <c r="M154" s="77">
        <f>BerM3!AJ154</f>
        <v>0</v>
      </c>
      <c r="N154" s="77">
        <f>BerM3!AK154</f>
        <v>0</v>
      </c>
      <c r="O154" s="77">
        <f>BerM3!AL154</f>
        <v>0</v>
      </c>
      <c r="P154" s="77">
        <f>BerM3!AM154</f>
        <v>0</v>
      </c>
      <c r="Q154" s="78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2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BerM3!AC155</f>
        <v>0</v>
      </c>
      <c r="I155" s="77">
        <f>BerM3!AE155</f>
        <v>0</v>
      </c>
      <c r="J155" s="77">
        <f>BerM3!AF155</f>
        <v>0</v>
      </c>
      <c r="K155" s="77">
        <f>BerM3!AH155</f>
        <v>0</v>
      </c>
      <c r="L155" s="77">
        <f>BerM3!AI155</f>
        <v>0</v>
      </c>
      <c r="M155" s="77">
        <f>BerM3!AJ155</f>
        <v>0</v>
      </c>
      <c r="N155" s="77">
        <f>BerM3!AK155</f>
        <v>0</v>
      </c>
      <c r="O155" s="77">
        <f>BerM3!AL155</f>
        <v>0</v>
      </c>
      <c r="P155" s="77">
        <f>BerM3!AM155</f>
        <v>0</v>
      </c>
      <c r="Q155" s="78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2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BerM3!AC156</f>
        <v>0</v>
      </c>
      <c r="I156" s="77">
        <f>BerM3!AE156</f>
        <v>0</v>
      </c>
      <c r="J156" s="77">
        <f>BerM3!AF156</f>
        <v>0</v>
      </c>
      <c r="K156" s="77">
        <f>BerM3!AH156</f>
        <v>0</v>
      </c>
      <c r="L156" s="77">
        <f>BerM3!AI156</f>
        <v>0</v>
      </c>
      <c r="M156" s="77">
        <f>BerM3!AJ156</f>
        <v>0</v>
      </c>
      <c r="N156" s="77">
        <f>BerM3!AK156</f>
        <v>0</v>
      </c>
      <c r="O156" s="77">
        <f>BerM3!AL156</f>
        <v>0</v>
      </c>
      <c r="P156" s="77">
        <f>BerM3!AM156</f>
        <v>0</v>
      </c>
      <c r="Q156" s="78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2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BerM3!AC157</f>
        <v>0</v>
      </c>
      <c r="I157" s="77">
        <f>BerM3!AE157</f>
        <v>0</v>
      </c>
      <c r="J157" s="77">
        <f>BerM3!AF157</f>
        <v>0</v>
      </c>
      <c r="K157" s="77">
        <f>BerM3!AH157</f>
        <v>0</v>
      </c>
      <c r="L157" s="77">
        <f>BerM3!AI157</f>
        <v>0</v>
      </c>
      <c r="M157" s="77">
        <f>BerM3!AJ157</f>
        <v>0</v>
      </c>
      <c r="N157" s="77">
        <f>BerM3!AK157</f>
        <v>0</v>
      </c>
      <c r="O157" s="77">
        <f>BerM3!AL157</f>
        <v>0</v>
      </c>
      <c r="P157" s="77">
        <f>BerM3!AM157</f>
        <v>0</v>
      </c>
      <c r="Q157" s="78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2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BerM3!AC158</f>
        <v>0</v>
      </c>
      <c r="I158" s="77">
        <f>BerM3!AE158</f>
        <v>0</v>
      </c>
      <c r="J158" s="77">
        <f>BerM3!AF158</f>
        <v>0</v>
      </c>
      <c r="K158" s="77">
        <f>BerM3!AH158</f>
        <v>0</v>
      </c>
      <c r="L158" s="77">
        <f>BerM3!AI158</f>
        <v>0</v>
      </c>
      <c r="M158" s="77">
        <f>BerM3!AJ158</f>
        <v>0</v>
      </c>
      <c r="N158" s="77">
        <f>BerM3!AK158</f>
        <v>0</v>
      </c>
      <c r="O158" s="77">
        <f>BerM3!AL158</f>
        <v>0</v>
      </c>
      <c r="P158" s="77">
        <f>BerM3!AM158</f>
        <v>0</v>
      </c>
      <c r="Q158" s="78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2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BerM3!AC159</f>
        <v>0</v>
      </c>
      <c r="I159" s="77">
        <f>BerM3!AE159</f>
        <v>0</v>
      </c>
      <c r="J159" s="77">
        <f>BerM3!AF159</f>
        <v>0</v>
      </c>
      <c r="K159" s="77">
        <f>BerM3!AH159</f>
        <v>0</v>
      </c>
      <c r="L159" s="77">
        <f>BerM3!AI159</f>
        <v>0</v>
      </c>
      <c r="M159" s="77">
        <f>BerM3!AJ159</f>
        <v>0</v>
      </c>
      <c r="N159" s="77">
        <f>BerM3!AK159</f>
        <v>0</v>
      </c>
      <c r="O159" s="77">
        <f>BerM3!AL159</f>
        <v>0</v>
      </c>
      <c r="P159" s="77">
        <f>BerM3!AM159</f>
        <v>0</v>
      </c>
      <c r="Q159" s="78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2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BerM3!AC160</f>
        <v>0</v>
      </c>
      <c r="I160" s="77">
        <f>BerM3!AE160</f>
        <v>0</v>
      </c>
      <c r="J160" s="77">
        <f>BerM3!AF160</f>
        <v>0</v>
      </c>
      <c r="K160" s="77">
        <f>BerM3!AH160</f>
        <v>0</v>
      </c>
      <c r="L160" s="77">
        <f>BerM3!AI160</f>
        <v>0</v>
      </c>
      <c r="M160" s="77">
        <f>BerM3!AJ160</f>
        <v>0</v>
      </c>
      <c r="N160" s="77">
        <f>BerM3!AK160</f>
        <v>0</v>
      </c>
      <c r="O160" s="77">
        <f>BerM3!AL160</f>
        <v>0</v>
      </c>
      <c r="P160" s="77">
        <f>BerM3!AM160</f>
        <v>0</v>
      </c>
      <c r="Q160" s="78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2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BerM3!AC161</f>
        <v>0</v>
      </c>
      <c r="I161" s="77">
        <f>BerM3!AE161</f>
        <v>0</v>
      </c>
      <c r="J161" s="77">
        <f>BerM3!AF161</f>
        <v>0</v>
      </c>
      <c r="K161" s="77">
        <f>BerM3!AH161</f>
        <v>0</v>
      </c>
      <c r="L161" s="77">
        <f>BerM3!AI161</f>
        <v>0</v>
      </c>
      <c r="M161" s="77">
        <f>BerM3!AJ161</f>
        <v>0</v>
      </c>
      <c r="N161" s="77">
        <f>BerM3!AK161</f>
        <v>0</v>
      </c>
      <c r="O161" s="77">
        <f>BerM3!AL161</f>
        <v>0</v>
      </c>
      <c r="P161" s="77">
        <f>BerM3!AM161</f>
        <v>0</v>
      </c>
      <c r="Q161" s="78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2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BerM3!AC162</f>
        <v>0</v>
      </c>
      <c r="I162" s="77">
        <f>BerM3!AE162</f>
        <v>0</v>
      </c>
      <c r="J162" s="77">
        <f>BerM3!AF162</f>
        <v>0</v>
      </c>
      <c r="K162" s="77">
        <f>BerM3!AH162</f>
        <v>0</v>
      </c>
      <c r="L162" s="77">
        <f>BerM3!AI162</f>
        <v>0</v>
      </c>
      <c r="M162" s="77">
        <f>BerM3!AJ162</f>
        <v>0</v>
      </c>
      <c r="N162" s="77">
        <f>BerM3!AK162</f>
        <v>0</v>
      </c>
      <c r="O162" s="77">
        <f>BerM3!AL162</f>
        <v>0</v>
      </c>
      <c r="P162" s="77">
        <f>BerM3!AM162</f>
        <v>0</v>
      </c>
      <c r="Q162" s="78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2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BerM3!AC163</f>
        <v>0</v>
      </c>
      <c r="I163" s="77">
        <f>BerM3!AE163</f>
        <v>0</v>
      </c>
      <c r="J163" s="77">
        <f>BerM3!AF163</f>
        <v>0</v>
      </c>
      <c r="K163" s="77">
        <f>BerM3!AH163</f>
        <v>0</v>
      </c>
      <c r="L163" s="77">
        <f>BerM3!AI163</f>
        <v>0</v>
      </c>
      <c r="M163" s="77">
        <f>BerM3!AJ163</f>
        <v>0</v>
      </c>
      <c r="N163" s="77">
        <f>BerM3!AK163</f>
        <v>0</v>
      </c>
      <c r="O163" s="77">
        <f>BerM3!AL163</f>
        <v>0</v>
      </c>
      <c r="P163" s="77">
        <f>BerM3!AM163</f>
        <v>0</v>
      </c>
      <c r="Q163" s="78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2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BerM3!AC164</f>
        <v>0</v>
      </c>
      <c r="I164" s="77">
        <f>BerM3!AE164</f>
        <v>0</v>
      </c>
      <c r="J164" s="77">
        <f>BerM3!AF164</f>
        <v>0</v>
      </c>
      <c r="K164" s="77">
        <f>BerM3!AH164</f>
        <v>0</v>
      </c>
      <c r="L164" s="77">
        <f>BerM3!AI164</f>
        <v>0</v>
      </c>
      <c r="M164" s="77">
        <f>BerM3!AJ164</f>
        <v>0</v>
      </c>
      <c r="N164" s="77">
        <f>BerM3!AK164</f>
        <v>0</v>
      </c>
      <c r="O164" s="77">
        <f>BerM3!AL164</f>
        <v>0</v>
      </c>
      <c r="P164" s="77">
        <f>BerM3!AM164</f>
        <v>0</v>
      </c>
      <c r="Q164" s="78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2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BerM3!AC165</f>
        <v>0</v>
      </c>
      <c r="I165" s="77">
        <f>BerM3!AE165</f>
        <v>0</v>
      </c>
      <c r="J165" s="77">
        <f>BerM3!AF165</f>
        <v>0</v>
      </c>
      <c r="K165" s="77">
        <f>BerM3!AH165</f>
        <v>0</v>
      </c>
      <c r="L165" s="77">
        <f>BerM3!AI165</f>
        <v>0</v>
      </c>
      <c r="M165" s="77">
        <f>BerM3!AJ165</f>
        <v>0</v>
      </c>
      <c r="N165" s="77">
        <f>BerM3!AK165</f>
        <v>0</v>
      </c>
      <c r="O165" s="77">
        <f>BerM3!AL165</f>
        <v>0</v>
      </c>
      <c r="P165" s="77">
        <f>BerM3!AM165</f>
        <v>0</v>
      </c>
      <c r="Q165" s="78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2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BerM3!AC166</f>
        <v>0</v>
      </c>
      <c r="I166" s="77">
        <f>BerM3!AE166</f>
        <v>0</v>
      </c>
      <c r="J166" s="77">
        <f>BerM3!AF166</f>
        <v>0</v>
      </c>
      <c r="K166" s="77">
        <f>BerM3!AH166</f>
        <v>0</v>
      </c>
      <c r="L166" s="77">
        <f>BerM3!AI166</f>
        <v>0</v>
      </c>
      <c r="M166" s="77">
        <f>BerM3!AJ166</f>
        <v>0</v>
      </c>
      <c r="N166" s="77">
        <f>BerM3!AK166</f>
        <v>0</v>
      </c>
      <c r="O166" s="77">
        <f>BerM3!AL166</f>
        <v>0</v>
      </c>
      <c r="P166" s="77">
        <f>BerM3!AM166</f>
        <v>0</v>
      </c>
      <c r="Q166" s="78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2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BerM3!AC167</f>
        <v>0</v>
      </c>
      <c r="I167" s="77">
        <f>BerM3!AE167</f>
        <v>0</v>
      </c>
      <c r="J167" s="77">
        <f>BerM3!AF167</f>
        <v>0</v>
      </c>
      <c r="K167" s="77">
        <f>BerM3!AH167</f>
        <v>0</v>
      </c>
      <c r="L167" s="77">
        <f>BerM3!AI167</f>
        <v>0</v>
      </c>
      <c r="M167" s="77">
        <f>BerM3!AJ167</f>
        <v>0</v>
      </c>
      <c r="N167" s="77">
        <f>BerM3!AK167</f>
        <v>0</v>
      </c>
      <c r="O167" s="77">
        <f>BerM3!AL167</f>
        <v>0</v>
      </c>
      <c r="P167" s="77">
        <f>BerM3!AM167</f>
        <v>0</v>
      </c>
      <c r="Q167" s="78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2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BerM3!AC168</f>
        <v>0</v>
      </c>
      <c r="I168" s="77">
        <f>BerM3!AE168</f>
        <v>0</v>
      </c>
      <c r="J168" s="77">
        <f>BerM3!AF168</f>
        <v>0</v>
      </c>
      <c r="K168" s="77">
        <f>BerM3!AH168</f>
        <v>0</v>
      </c>
      <c r="L168" s="77">
        <f>BerM3!AI168</f>
        <v>0</v>
      </c>
      <c r="M168" s="77">
        <f>BerM3!AJ168</f>
        <v>0</v>
      </c>
      <c r="N168" s="77">
        <f>BerM3!AK168</f>
        <v>0</v>
      </c>
      <c r="O168" s="77">
        <f>BerM3!AL168</f>
        <v>0</v>
      </c>
      <c r="P168" s="77">
        <f>BerM3!AM168</f>
        <v>0</v>
      </c>
      <c r="Q168" s="78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2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BerM3!AC169</f>
        <v>0</v>
      </c>
      <c r="I169" s="77">
        <f>BerM3!AE169</f>
        <v>0</v>
      </c>
      <c r="J169" s="77">
        <f>BerM3!AF169</f>
        <v>0</v>
      </c>
      <c r="K169" s="77">
        <f>BerM3!AH169</f>
        <v>0</v>
      </c>
      <c r="L169" s="77">
        <f>BerM3!AI169</f>
        <v>0</v>
      </c>
      <c r="M169" s="77">
        <f>BerM3!AJ169</f>
        <v>0</v>
      </c>
      <c r="N169" s="77">
        <f>BerM3!AK169</f>
        <v>0</v>
      </c>
      <c r="O169" s="77">
        <f>BerM3!AL169</f>
        <v>0</v>
      </c>
      <c r="P169" s="77">
        <f>BerM3!AM169</f>
        <v>0</v>
      </c>
      <c r="Q169" s="78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2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BerM3!AC170</f>
        <v>0</v>
      </c>
      <c r="I170" s="77">
        <f>BerM3!AE170</f>
        <v>0</v>
      </c>
      <c r="J170" s="77">
        <f>BerM3!AF170</f>
        <v>0</v>
      </c>
      <c r="K170" s="77">
        <f>BerM3!AH170</f>
        <v>0</v>
      </c>
      <c r="L170" s="77">
        <f>BerM3!AI170</f>
        <v>0</v>
      </c>
      <c r="M170" s="77">
        <f>BerM3!AJ170</f>
        <v>0</v>
      </c>
      <c r="N170" s="77">
        <f>BerM3!AK170</f>
        <v>0</v>
      </c>
      <c r="O170" s="77">
        <f>BerM3!AL170</f>
        <v>0</v>
      </c>
      <c r="P170" s="77">
        <f>BerM3!AM170</f>
        <v>0</v>
      </c>
      <c r="Q170" s="78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2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BerM3!AC171</f>
        <v>0</v>
      </c>
      <c r="I171" s="77">
        <f>BerM3!AE171</f>
        <v>0</v>
      </c>
      <c r="J171" s="77">
        <f>BerM3!AF171</f>
        <v>0</v>
      </c>
      <c r="K171" s="77">
        <f>BerM3!AH171</f>
        <v>0</v>
      </c>
      <c r="L171" s="77">
        <f>BerM3!AI171</f>
        <v>0</v>
      </c>
      <c r="M171" s="77">
        <f>BerM3!AJ171</f>
        <v>0</v>
      </c>
      <c r="N171" s="77">
        <f>BerM3!AK171</f>
        <v>0</v>
      </c>
      <c r="O171" s="77">
        <f>BerM3!AL171</f>
        <v>0</v>
      </c>
      <c r="P171" s="77">
        <f>BerM3!AM171</f>
        <v>0</v>
      </c>
      <c r="Q171" s="78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2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BerM3!AC172</f>
        <v>0</v>
      </c>
      <c r="I172" s="77">
        <f>BerM3!AE172</f>
        <v>0</v>
      </c>
      <c r="J172" s="77">
        <f>BerM3!AF172</f>
        <v>0</v>
      </c>
      <c r="K172" s="77">
        <f>BerM3!AH172</f>
        <v>0</v>
      </c>
      <c r="L172" s="77">
        <f>BerM3!AI172</f>
        <v>0</v>
      </c>
      <c r="M172" s="77">
        <f>BerM3!AJ172</f>
        <v>0</v>
      </c>
      <c r="N172" s="77">
        <f>BerM3!AK172</f>
        <v>0</v>
      </c>
      <c r="O172" s="77">
        <f>BerM3!AL172</f>
        <v>0</v>
      </c>
      <c r="P172" s="77">
        <f>BerM3!AM172</f>
        <v>0</v>
      </c>
      <c r="Q172" s="78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2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BerM3!AC173</f>
        <v>0</v>
      </c>
      <c r="I173" s="77">
        <f>BerM3!AE173</f>
        <v>0</v>
      </c>
      <c r="J173" s="77">
        <f>BerM3!AF173</f>
        <v>0</v>
      </c>
      <c r="K173" s="77">
        <f>BerM3!AH173</f>
        <v>0</v>
      </c>
      <c r="L173" s="77">
        <f>BerM3!AI173</f>
        <v>0</v>
      </c>
      <c r="M173" s="77">
        <f>BerM3!AJ173</f>
        <v>0</v>
      </c>
      <c r="N173" s="77">
        <f>BerM3!AK173</f>
        <v>0</v>
      </c>
      <c r="O173" s="77">
        <f>BerM3!AL173</f>
        <v>0</v>
      </c>
      <c r="P173" s="77">
        <f>BerM3!AM173</f>
        <v>0</v>
      </c>
      <c r="Q173" s="78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2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BerM3!AC174</f>
        <v>0</v>
      </c>
      <c r="I174" s="77">
        <f>BerM3!AE174</f>
        <v>0</v>
      </c>
      <c r="J174" s="77">
        <f>BerM3!AF174</f>
        <v>0</v>
      </c>
      <c r="K174" s="77">
        <f>BerM3!AH174</f>
        <v>0</v>
      </c>
      <c r="L174" s="77">
        <f>BerM3!AI174</f>
        <v>0</v>
      </c>
      <c r="M174" s="77">
        <f>BerM3!AJ174</f>
        <v>0</v>
      </c>
      <c r="N174" s="77">
        <f>BerM3!AK174</f>
        <v>0</v>
      </c>
      <c r="O174" s="77">
        <f>BerM3!AL174</f>
        <v>0</v>
      </c>
      <c r="P174" s="77">
        <f>BerM3!AM174</f>
        <v>0</v>
      </c>
      <c r="Q174" s="78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2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BerM3!AC175</f>
        <v>0</v>
      </c>
      <c r="I175" s="77">
        <f>BerM3!AE175</f>
        <v>0</v>
      </c>
      <c r="J175" s="77">
        <f>BerM3!AF175</f>
        <v>0</v>
      </c>
      <c r="K175" s="77">
        <f>BerM3!AH175</f>
        <v>0</v>
      </c>
      <c r="L175" s="77">
        <f>BerM3!AI175</f>
        <v>0</v>
      </c>
      <c r="M175" s="77">
        <f>BerM3!AJ175</f>
        <v>0</v>
      </c>
      <c r="N175" s="77">
        <f>BerM3!AK175</f>
        <v>0</v>
      </c>
      <c r="O175" s="77">
        <f>BerM3!AL175</f>
        <v>0</v>
      </c>
      <c r="P175" s="77">
        <f>BerM3!AM175</f>
        <v>0</v>
      </c>
      <c r="Q175" s="78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2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BerM3!AC176</f>
        <v>0</v>
      </c>
      <c r="I176" s="77">
        <f>BerM3!AE176</f>
        <v>0</v>
      </c>
      <c r="J176" s="77">
        <f>BerM3!AF176</f>
        <v>0</v>
      </c>
      <c r="K176" s="77">
        <f>BerM3!AH176</f>
        <v>0</v>
      </c>
      <c r="L176" s="77">
        <f>BerM3!AI176</f>
        <v>0</v>
      </c>
      <c r="M176" s="77">
        <f>BerM3!AJ176</f>
        <v>0</v>
      </c>
      <c r="N176" s="77">
        <f>BerM3!AK176</f>
        <v>0</v>
      </c>
      <c r="O176" s="77">
        <f>BerM3!AL176</f>
        <v>0</v>
      </c>
      <c r="P176" s="77">
        <f>BerM3!AM176</f>
        <v>0</v>
      </c>
      <c r="Q176" s="78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2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BerM3!AC177</f>
        <v>0</v>
      </c>
      <c r="I177" s="77">
        <f>BerM3!AE177</f>
        <v>0</v>
      </c>
      <c r="J177" s="77">
        <f>BerM3!AF177</f>
        <v>0</v>
      </c>
      <c r="K177" s="77">
        <f>BerM3!AH177</f>
        <v>0</v>
      </c>
      <c r="L177" s="77">
        <f>BerM3!AI177</f>
        <v>0</v>
      </c>
      <c r="M177" s="77">
        <f>BerM3!AJ177</f>
        <v>0</v>
      </c>
      <c r="N177" s="77">
        <f>BerM3!AK177</f>
        <v>0</v>
      </c>
      <c r="O177" s="77">
        <f>BerM3!AL177</f>
        <v>0</v>
      </c>
      <c r="P177" s="77">
        <f>BerM3!AM177</f>
        <v>0</v>
      </c>
      <c r="Q177" s="78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2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BerM3!AC178</f>
        <v>0</v>
      </c>
      <c r="I178" s="77">
        <f>BerM3!AE178</f>
        <v>0</v>
      </c>
      <c r="J178" s="77">
        <f>BerM3!AF178</f>
        <v>0</v>
      </c>
      <c r="K178" s="77">
        <f>BerM3!AH178</f>
        <v>0</v>
      </c>
      <c r="L178" s="77">
        <f>BerM3!AI178</f>
        <v>0</v>
      </c>
      <c r="M178" s="77">
        <f>BerM3!AJ178</f>
        <v>0</v>
      </c>
      <c r="N178" s="77">
        <f>BerM3!AK178</f>
        <v>0</v>
      </c>
      <c r="O178" s="77">
        <f>BerM3!AL178</f>
        <v>0</v>
      </c>
      <c r="P178" s="77">
        <f>BerM3!AM178</f>
        <v>0</v>
      </c>
      <c r="Q178" s="78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2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BerM3!AC179</f>
        <v>0</v>
      </c>
      <c r="I179" s="77">
        <f>BerM3!AE179</f>
        <v>0</v>
      </c>
      <c r="J179" s="77">
        <f>BerM3!AF179</f>
        <v>0</v>
      </c>
      <c r="K179" s="77">
        <f>BerM3!AH179</f>
        <v>0</v>
      </c>
      <c r="L179" s="77">
        <f>BerM3!AI179</f>
        <v>0</v>
      </c>
      <c r="M179" s="77">
        <f>BerM3!AJ179</f>
        <v>0</v>
      </c>
      <c r="N179" s="77">
        <f>BerM3!AK179</f>
        <v>0</v>
      </c>
      <c r="O179" s="77">
        <f>BerM3!AL179</f>
        <v>0</v>
      </c>
      <c r="P179" s="77">
        <f>BerM3!AM179</f>
        <v>0</v>
      </c>
      <c r="Q179" s="78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2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BerM3!AC180</f>
        <v>0</v>
      </c>
      <c r="I180" s="77">
        <f>BerM3!AE180</f>
        <v>0</v>
      </c>
      <c r="J180" s="77">
        <f>BerM3!AF180</f>
        <v>0</v>
      </c>
      <c r="K180" s="77">
        <f>BerM3!AH180</f>
        <v>0</v>
      </c>
      <c r="L180" s="77">
        <f>BerM3!AI180</f>
        <v>0</v>
      </c>
      <c r="M180" s="77">
        <f>BerM3!AJ180</f>
        <v>0</v>
      </c>
      <c r="N180" s="77">
        <f>BerM3!AK180</f>
        <v>0</v>
      </c>
      <c r="O180" s="77">
        <f>BerM3!AL180</f>
        <v>0</v>
      </c>
      <c r="P180" s="77">
        <f>BerM3!AM180</f>
        <v>0</v>
      </c>
      <c r="Q180" s="78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2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BerM3!AC181</f>
        <v>0</v>
      </c>
      <c r="I181" s="77">
        <f>BerM3!AE181</f>
        <v>0</v>
      </c>
      <c r="J181" s="77">
        <f>BerM3!AF181</f>
        <v>0</v>
      </c>
      <c r="K181" s="77">
        <f>BerM3!AH181</f>
        <v>0</v>
      </c>
      <c r="L181" s="77">
        <f>BerM3!AI181</f>
        <v>0</v>
      </c>
      <c r="M181" s="77">
        <f>BerM3!AJ181</f>
        <v>0</v>
      </c>
      <c r="N181" s="77">
        <f>BerM3!AK181</f>
        <v>0</v>
      </c>
      <c r="O181" s="77">
        <f>BerM3!AL181</f>
        <v>0</v>
      </c>
      <c r="P181" s="77">
        <f>BerM3!AM181</f>
        <v>0</v>
      </c>
      <c r="Q181" s="78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2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BerM3!AC182</f>
        <v>0</v>
      </c>
      <c r="I182" s="77">
        <f>BerM3!AE182</f>
        <v>0</v>
      </c>
      <c r="J182" s="77">
        <f>BerM3!AF182</f>
        <v>0</v>
      </c>
      <c r="K182" s="77">
        <f>BerM3!AH182</f>
        <v>0</v>
      </c>
      <c r="L182" s="77">
        <f>BerM3!AI182</f>
        <v>0</v>
      </c>
      <c r="M182" s="77">
        <f>BerM3!AJ182</f>
        <v>0</v>
      </c>
      <c r="N182" s="77">
        <f>BerM3!AK182</f>
        <v>0</v>
      </c>
      <c r="O182" s="77">
        <f>BerM3!AL182</f>
        <v>0</v>
      </c>
      <c r="P182" s="77">
        <f>BerM3!AM182</f>
        <v>0</v>
      </c>
      <c r="Q182" s="78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2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BerM3!AC183</f>
        <v>0</v>
      </c>
      <c r="I183" s="77">
        <f>BerM3!AE183</f>
        <v>0</v>
      </c>
      <c r="J183" s="77">
        <f>BerM3!AF183</f>
        <v>0</v>
      </c>
      <c r="K183" s="77">
        <f>BerM3!AH183</f>
        <v>0</v>
      </c>
      <c r="L183" s="77">
        <f>BerM3!AI183</f>
        <v>0</v>
      </c>
      <c r="M183" s="77">
        <f>BerM3!AJ183</f>
        <v>0</v>
      </c>
      <c r="N183" s="77">
        <f>BerM3!AK183</f>
        <v>0</v>
      </c>
      <c r="O183" s="77">
        <f>BerM3!AL183</f>
        <v>0</v>
      </c>
      <c r="P183" s="77">
        <f>BerM3!AM183</f>
        <v>0</v>
      </c>
      <c r="Q183" s="78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2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BerM3!AC184</f>
        <v>0</v>
      </c>
      <c r="I184" s="77">
        <f>BerM3!AE184</f>
        <v>0</v>
      </c>
      <c r="J184" s="77">
        <f>BerM3!AF184</f>
        <v>0</v>
      </c>
      <c r="K184" s="77">
        <f>BerM3!AH184</f>
        <v>0</v>
      </c>
      <c r="L184" s="77">
        <f>BerM3!AI184</f>
        <v>0</v>
      </c>
      <c r="M184" s="77">
        <f>BerM3!AJ184</f>
        <v>0</v>
      </c>
      <c r="N184" s="77">
        <f>BerM3!AK184</f>
        <v>0</v>
      </c>
      <c r="O184" s="77">
        <f>BerM3!AL184</f>
        <v>0</v>
      </c>
      <c r="P184" s="77">
        <f>BerM3!AM184</f>
        <v>0</v>
      </c>
      <c r="Q184" s="78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2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BerM3!AC185</f>
        <v>0</v>
      </c>
      <c r="I185" s="77">
        <f>BerM3!AE185</f>
        <v>0</v>
      </c>
      <c r="J185" s="77">
        <f>BerM3!AF185</f>
        <v>0</v>
      </c>
      <c r="K185" s="77">
        <f>BerM3!AH185</f>
        <v>0</v>
      </c>
      <c r="L185" s="77">
        <f>BerM3!AI185</f>
        <v>0</v>
      </c>
      <c r="M185" s="77">
        <f>BerM3!AJ185</f>
        <v>0</v>
      </c>
      <c r="N185" s="77">
        <f>BerM3!AK185</f>
        <v>0</v>
      </c>
      <c r="O185" s="77">
        <f>BerM3!AL185</f>
        <v>0</v>
      </c>
      <c r="P185" s="77">
        <f>BerM3!AM185</f>
        <v>0</v>
      </c>
      <c r="Q185" s="78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2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BerM3!AC186</f>
        <v>0</v>
      </c>
      <c r="I186" s="77">
        <f>BerM3!AE186</f>
        <v>0</v>
      </c>
      <c r="J186" s="77">
        <f>BerM3!AF186</f>
        <v>0</v>
      </c>
      <c r="K186" s="77">
        <f>BerM3!AH186</f>
        <v>0</v>
      </c>
      <c r="L186" s="77">
        <f>BerM3!AI186</f>
        <v>0</v>
      </c>
      <c r="M186" s="77">
        <f>BerM3!AJ186</f>
        <v>0</v>
      </c>
      <c r="N186" s="77">
        <f>BerM3!AK186</f>
        <v>0</v>
      </c>
      <c r="O186" s="77">
        <f>BerM3!AL186</f>
        <v>0</v>
      </c>
      <c r="P186" s="77">
        <f>BerM3!AM186</f>
        <v>0</v>
      </c>
      <c r="Q186" s="78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2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BerM3!AC187</f>
        <v>0</v>
      </c>
      <c r="I187" s="77">
        <f>BerM3!AE187</f>
        <v>0</v>
      </c>
      <c r="J187" s="77">
        <f>BerM3!AF187</f>
        <v>0</v>
      </c>
      <c r="K187" s="77">
        <f>BerM3!AH187</f>
        <v>0</v>
      </c>
      <c r="L187" s="77">
        <f>BerM3!AI187</f>
        <v>0</v>
      </c>
      <c r="M187" s="77">
        <f>BerM3!AJ187</f>
        <v>0</v>
      </c>
      <c r="N187" s="77">
        <f>BerM3!AK187</f>
        <v>0</v>
      </c>
      <c r="O187" s="77">
        <f>BerM3!AL187</f>
        <v>0</v>
      </c>
      <c r="P187" s="77">
        <f>BerM3!AM187</f>
        <v>0</v>
      </c>
      <c r="Q187" s="78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2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BerM3!AC188</f>
        <v>0</v>
      </c>
      <c r="I188" s="77">
        <f>BerM3!AE188</f>
        <v>0</v>
      </c>
      <c r="J188" s="77">
        <f>BerM3!AF188</f>
        <v>0</v>
      </c>
      <c r="K188" s="77">
        <f>BerM3!AH188</f>
        <v>0</v>
      </c>
      <c r="L188" s="77">
        <f>BerM3!AI188</f>
        <v>0</v>
      </c>
      <c r="M188" s="77">
        <f>BerM3!AJ188</f>
        <v>0</v>
      </c>
      <c r="N188" s="77">
        <f>BerM3!AK188</f>
        <v>0</v>
      </c>
      <c r="O188" s="77">
        <f>BerM3!AL188</f>
        <v>0</v>
      </c>
      <c r="P188" s="77">
        <f>BerM3!AM188</f>
        <v>0</v>
      </c>
      <c r="Q188" s="78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2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BerM3!AC189</f>
        <v>0</v>
      </c>
      <c r="I189" s="77">
        <f>BerM3!AE189</f>
        <v>0</v>
      </c>
      <c r="J189" s="77">
        <f>BerM3!AF189</f>
        <v>0</v>
      </c>
      <c r="K189" s="77">
        <f>BerM3!AH189</f>
        <v>0</v>
      </c>
      <c r="L189" s="77">
        <f>BerM3!AI189</f>
        <v>0</v>
      </c>
      <c r="M189" s="77">
        <f>BerM3!AJ189</f>
        <v>0</v>
      </c>
      <c r="N189" s="77">
        <f>BerM3!AK189</f>
        <v>0</v>
      </c>
      <c r="O189" s="77">
        <f>BerM3!AL189</f>
        <v>0</v>
      </c>
      <c r="P189" s="77">
        <f>BerM3!AM189</f>
        <v>0</v>
      </c>
      <c r="Q189" s="78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2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BerM3!AC190</f>
        <v>0</v>
      </c>
      <c r="I190" s="77">
        <f>BerM3!AE190</f>
        <v>0</v>
      </c>
      <c r="J190" s="77">
        <f>BerM3!AF190</f>
        <v>0</v>
      </c>
      <c r="K190" s="77">
        <f>BerM3!AH190</f>
        <v>0</v>
      </c>
      <c r="L190" s="77">
        <f>BerM3!AI190</f>
        <v>0</v>
      </c>
      <c r="M190" s="77">
        <f>BerM3!AJ190</f>
        <v>0</v>
      </c>
      <c r="N190" s="77">
        <f>BerM3!AK190</f>
        <v>0</v>
      </c>
      <c r="O190" s="77">
        <f>BerM3!AL190</f>
        <v>0</v>
      </c>
      <c r="P190" s="77">
        <f>BerM3!AM190</f>
        <v>0</v>
      </c>
      <c r="Q190" s="78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2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BerM3!AC191</f>
        <v>0</v>
      </c>
      <c r="I191" s="77">
        <f>BerM3!AE191</f>
        <v>0</v>
      </c>
      <c r="J191" s="77">
        <f>BerM3!AF191</f>
        <v>0</v>
      </c>
      <c r="K191" s="77">
        <f>BerM3!AH191</f>
        <v>0</v>
      </c>
      <c r="L191" s="77">
        <f>BerM3!AI191</f>
        <v>0</v>
      </c>
      <c r="M191" s="77">
        <f>BerM3!AJ191</f>
        <v>0</v>
      </c>
      <c r="N191" s="77">
        <f>BerM3!AK191</f>
        <v>0</v>
      </c>
      <c r="O191" s="77">
        <f>BerM3!AL191</f>
        <v>0</v>
      </c>
      <c r="P191" s="77">
        <f>BerM3!AM191</f>
        <v>0</v>
      </c>
      <c r="Q191" s="78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2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BerM3!AC192</f>
        <v>0</v>
      </c>
      <c r="I192" s="77">
        <f>BerM3!AE192</f>
        <v>0</v>
      </c>
      <c r="J192" s="77">
        <f>BerM3!AF192</f>
        <v>0</v>
      </c>
      <c r="K192" s="77">
        <f>BerM3!AH192</f>
        <v>0</v>
      </c>
      <c r="L192" s="77">
        <f>BerM3!AI192</f>
        <v>0</v>
      </c>
      <c r="M192" s="77">
        <f>BerM3!AJ192</f>
        <v>0</v>
      </c>
      <c r="N192" s="77">
        <f>BerM3!AK192</f>
        <v>0</v>
      </c>
      <c r="O192" s="77">
        <f>BerM3!AL192</f>
        <v>0</v>
      </c>
      <c r="P192" s="77">
        <f>BerM3!AM192</f>
        <v>0</v>
      </c>
      <c r="Q192" s="78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2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BerM3!AC193</f>
        <v>0</v>
      </c>
      <c r="I193" s="77">
        <f>BerM3!AE193</f>
        <v>0</v>
      </c>
      <c r="J193" s="77">
        <f>BerM3!AF193</f>
        <v>0</v>
      </c>
      <c r="K193" s="77">
        <f>BerM3!AH193</f>
        <v>0</v>
      </c>
      <c r="L193" s="77">
        <f>BerM3!AI193</f>
        <v>0</v>
      </c>
      <c r="M193" s="77">
        <f>BerM3!AJ193</f>
        <v>0</v>
      </c>
      <c r="N193" s="77">
        <f>BerM3!AK193</f>
        <v>0</v>
      </c>
      <c r="O193" s="77">
        <f>BerM3!AL193</f>
        <v>0</v>
      </c>
      <c r="P193" s="77">
        <f>BerM3!AM193</f>
        <v>0</v>
      </c>
      <c r="Q193" s="78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2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BerM3!AC194</f>
        <v>0</v>
      </c>
      <c r="I194" s="77">
        <f>BerM3!AE194</f>
        <v>0</v>
      </c>
      <c r="J194" s="77">
        <f>BerM3!AF194</f>
        <v>0</v>
      </c>
      <c r="K194" s="77">
        <f>BerM3!AH194</f>
        <v>0</v>
      </c>
      <c r="L194" s="77">
        <f>BerM3!AI194</f>
        <v>0</v>
      </c>
      <c r="M194" s="77">
        <f>BerM3!AJ194</f>
        <v>0</v>
      </c>
      <c r="N194" s="77">
        <f>BerM3!AK194</f>
        <v>0</v>
      </c>
      <c r="O194" s="77">
        <f>BerM3!AL194</f>
        <v>0</v>
      </c>
      <c r="P194" s="77">
        <f>BerM3!AM194</f>
        <v>0</v>
      </c>
      <c r="Q194" s="78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2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BerM3!AC195</f>
        <v>0</v>
      </c>
      <c r="I195" s="77">
        <f>BerM3!AE195</f>
        <v>0</v>
      </c>
      <c r="J195" s="77">
        <f>BerM3!AF195</f>
        <v>0</v>
      </c>
      <c r="K195" s="77">
        <f>BerM3!AH195</f>
        <v>0</v>
      </c>
      <c r="L195" s="77">
        <f>BerM3!AI195</f>
        <v>0</v>
      </c>
      <c r="M195" s="77">
        <f>BerM3!AJ195</f>
        <v>0</v>
      </c>
      <c r="N195" s="77">
        <f>BerM3!AK195</f>
        <v>0</v>
      </c>
      <c r="O195" s="77">
        <f>BerM3!AL195</f>
        <v>0</v>
      </c>
      <c r="P195" s="77">
        <f>BerM3!AM195</f>
        <v>0</v>
      </c>
      <c r="Q195" s="78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2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BerM3!AC196</f>
        <v>0</v>
      </c>
      <c r="I196" s="77">
        <f>BerM3!AE196</f>
        <v>0</v>
      </c>
      <c r="J196" s="77">
        <f>BerM3!AF196</f>
        <v>0</v>
      </c>
      <c r="K196" s="77">
        <f>BerM3!AH196</f>
        <v>0</v>
      </c>
      <c r="L196" s="77">
        <f>BerM3!AI196</f>
        <v>0</v>
      </c>
      <c r="M196" s="77">
        <f>BerM3!AJ196</f>
        <v>0</v>
      </c>
      <c r="N196" s="77">
        <f>BerM3!AK196</f>
        <v>0</v>
      </c>
      <c r="O196" s="77">
        <f>BerM3!AL196</f>
        <v>0</v>
      </c>
      <c r="P196" s="77">
        <f>BerM3!AM196</f>
        <v>0</v>
      </c>
      <c r="Q196" s="78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2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BerM3!AC197</f>
        <v>0</v>
      </c>
      <c r="I197" s="77">
        <f>BerM3!AE197</f>
        <v>0</v>
      </c>
      <c r="J197" s="77">
        <f>BerM3!AF197</f>
        <v>0</v>
      </c>
      <c r="K197" s="77">
        <f>BerM3!AH197</f>
        <v>0</v>
      </c>
      <c r="L197" s="77">
        <f>BerM3!AI197</f>
        <v>0</v>
      </c>
      <c r="M197" s="77">
        <f>BerM3!AJ197</f>
        <v>0</v>
      </c>
      <c r="N197" s="77">
        <f>BerM3!AK197</f>
        <v>0</v>
      </c>
      <c r="O197" s="77">
        <f>BerM3!AL197</f>
        <v>0</v>
      </c>
      <c r="P197" s="77">
        <f>BerM3!AM197</f>
        <v>0</v>
      </c>
      <c r="Q197" s="78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2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BerM3!AC198</f>
        <v>0</v>
      </c>
      <c r="I198" s="77">
        <f>BerM3!AE198</f>
        <v>0</v>
      </c>
      <c r="J198" s="77">
        <f>BerM3!AF198</f>
        <v>0</v>
      </c>
      <c r="K198" s="77">
        <f>BerM3!AH198</f>
        <v>0</v>
      </c>
      <c r="L198" s="77">
        <f>BerM3!AI198</f>
        <v>0</v>
      </c>
      <c r="M198" s="77">
        <f>BerM3!AJ198</f>
        <v>0</v>
      </c>
      <c r="N198" s="77">
        <f>BerM3!AK198</f>
        <v>0</v>
      </c>
      <c r="O198" s="77">
        <f>BerM3!AL198</f>
        <v>0</v>
      </c>
      <c r="P198" s="77">
        <f>BerM3!AM198</f>
        <v>0</v>
      </c>
      <c r="Q198" s="78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2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BerM3!AC199</f>
        <v>0</v>
      </c>
      <c r="I199" s="77">
        <f>BerM3!AE199</f>
        <v>0</v>
      </c>
      <c r="J199" s="77">
        <f>BerM3!AF199</f>
        <v>0</v>
      </c>
      <c r="K199" s="77">
        <f>BerM3!AH199</f>
        <v>0</v>
      </c>
      <c r="L199" s="77">
        <f>BerM3!AI199</f>
        <v>0</v>
      </c>
      <c r="M199" s="77">
        <f>BerM3!AJ199</f>
        <v>0</v>
      </c>
      <c r="N199" s="77">
        <f>BerM3!AK199</f>
        <v>0</v>
      </c>
      <c r="O199" s="77">
        <f>BerM3!AL199</f>
        <v>0</v>
      </c>
      <c r="P199" s="77">
        <f>BerM3!AM199</f>
        <v>0</v>
      </c>
      <c r="Q199" s="78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2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BerM3!AC200</f>
        <v>0</v>
      </c>
      <c r="I200" s="77">
        <f>BerM3!AE200</f>
        <v>0</v>
      </c>
      <c r="J200" s="77">
        <f>BerM3!AF200</f>
        <v>0</v>
      </c>
      <c r="K200" s="77">
        <f>BerM3!AH200</f>
        <v>0</v>
      </c>
      <c r="L200" s="77">
        <f>BerM3!AI200</f>
        <v>0</v>
      </c>
      <c r="M200" s="77">
        <f>BerM3!AJ200</f>
        <v>0</v>
      </c>
      <c r="N200" s="77">
        <f>BerM3!AK200</f>
        <v>0</v>
      </c>
      <c r="O200" s="77">
        <f>BerM3!AL200</f>
        <v>0</v>
      </c>
      <c r="P200" s="77">
        <f>BerM3!AM200</f>
        <v>0</v>
      </c>
      <c r="Q200" s="78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2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BerM3!AC201</f>
        <v>0</v>
      </c>
      <c r="I201" s="77">
        <f>BerM3!AE201</f>
        <v>0</v>
      </c>
      <c r="J201" s="77">
        <f>BerM3!AF201</f>
        <v>0</v>
      </c>
      <c r="K201" s="77">
        <f>BerM3!AH201</f>
        <v>0</v>
      </c>
      <c r="L201" s="77">
        <f>BerM3!AI201</f>
        <v>0</v>
      </c>
      <c r="M201" s="77">
        <f>BerM3!AJ201</f>
        <v>0</v>
      </c>
      <c r="N201" s="77">
        <f>BerM3!AK201</f>
        <v>0</v>
      </c>
      <c r="O201" s="77">
        <f>BerM3!AL201</f>
        <v>0</v>
      </c>
      <c r="P201" s="77">
        <f>BerM3!AM201</f>
        <v>0</v>
      </c>
      <c r="Q201" s="78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2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BerM3!AC202</f>
        <v>0</v>
      </c>
      <c r="I202" s="77">
        <f>BerM3!AE202</f>
        <v>0</v>
      </c>
      <c r="J202" s="77">
        <f>BerM3!AF202</f>
        <v>0</v>
      </c>
      <c r="K202" s="77">
        <f>BerM3!AH202</f>
        <v>0</v>
      </c>
      <c r="L202" s="77">
        <f>BerM3!AI202</f>
        <v>0</v>
      </c>
      <c r="M202" s="77">
        <f>BerM3!AJ202</f>
        <v>0</v>
      </c>
      <c r="N202" s="77">
        <f>BerM3!AK202</f>
        <v>0</v>
      </c>
      <c r="O202" s="77">
        <f>BerM3!AL202</f>
        <v>0</v>
      </c>
      <c r="P202" s="77">
        <f>BerM3!AM202</f>
        <v>0</v>
      </c>
      <c r="Q202" s="78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2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BerM3!AC203</f>
        <v>0</v>
      </c>
      <c r="I203" s="77">
        <f>BerM3!AE203</f>
        <v>0</v>
      </c>
      <c r="J203" s="77">
        <f>BerM3!AF203</f>
        <v>0</v>
      </c>
      <c r="K203" s="77">
        <f>BerM3!AH203</f>
        <v>0</v>
      </c>
      <c r="L203" s="77">
        <f>BerM3!AI203</f>
        <v>0</v>
      </c>
      <c r="M203" s="77">
        <f>BerM3!AJ203</f>
        <v>0</v>
      </c>
      <c r="N203" s="77">
        <f>BerM3!AK203</f>
        <v>0</v>
      </c>
      <c r="O203" s="77">
        <f>BerM3!AL203</f>
        <v>0</v>
      </c>
      <c r="P203" s="77">
        <f>BerM3!AM203</f>
        <v>0</v>
      </c>
      <c r="Q203" s="78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2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BerM3!AC204</f>
        <v>0</v>
      </c>
      <c r="I204" s="77">
        <f>BerM3!AE204</f>
        <v>0</v>
      </c>
      <c r="J204" s="77">
        <f>BerM3!AF204</f>
        <v>0</v>
      </c>
      <c r="K204" s="77">
        <f>BerM3!AH204</f>
        <v>0</v>
      </c>
      <c r="L204" s="77">
        <f>BerM3!AI204</f>
        <v>0</v>
      </c>
      <c r="M204" s="77">
        <f>BerM3!AJ204</f>
        <v>0</v>
      </c>
      <c r="N204" s="77">
        <f>BerM3!AK204</f>
        <v>0</v>
      </c>
      <c r="O204" s="77">
        <f>BerM3!AL204</f>
        <v>0</v>
      </c>
      <c r="P204" s="77">
        <f>BerM3!AM204</f>
        <v>0</v>
      </c>
      <c r="Q204" s="78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2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BerM3!AC205</f>
        <v>0</v>
      </c>
      <c r="I205" s="77">
        <f>BerM3!AE205</f>
        <v>0</v>
      </c>
      <c r="J205" s="77">
        <f>BerM3!AF205</f>
        <v>0</v>
      </c>
      <c r="K205" s="77">
        <f>BerM3!AH205</f>
        <v>0</v>
      </c>
      <c r="L205" s="77">
        <f>BerM3!AI205</f>
        <v>0</v>
      </c>
      <c r="M205" s="77">
        <f>BerM3!AJ205</f>
        <v>0</v>
      </c>
      <c r="N205" s="77">
        <f>BerM3!AK205</f>
        <v>0</v>
      </c>
      <c r="O205" s="77">
        <f>BerM3!AL205</f>
        <v>0</v>
      </c>
      <c r="P205" s="77">
        <f>BerM3!AM205</f>
        <v>0</v>
      </c>
      <c r="Q205" s="78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2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BerM3!AC206</f>
        <v>0</v>
      </c>
      <c r="I206" s="77">
        <f>BerM3!AE206</f>
        <v>0</v>
      </c>
      <c r="J206" s="77">
        <f>BerM3!AF206</f>
        <v>0</v>
      </c>
      <c r="K206" s="77">
        <f>BerM3!AH206</f>
        <v>0</v>
      </c>
      <c r="L206" s="77">
        <f>BerM3!AI206</f>
        <v>0</v>
      </c>
      <c r="M206" s="77">
        <f>BerM3!AJ206</f>
        <v>0</v>
      </c>
      <c r="N206" s="77">
        <f>BerM3!AK206</f>
        <v>0</v>
      </c>
      <c r="O206" s="77">
        <f>BerM3!AL206</f>
        <v>0</v>
      </c>
      <c r="P206" s="77">
        <f>BerM3!AM206</f>
        <v>0</v>
      </c>
      <c r="Q206" s="78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2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BerM3!AC207</f>
        <v>0</v>
      </c>
      <c r="I207" s="77">
        <f>BerM3!AE207</f>
        <v>0</v>
      </c>
      <c r="J207" s="77">
        <f>BerM3!AF207</f>
        <v>0</v>
      </c>
      <c r="K207" s="77">
        <f>BerM3!AH207</f>
        <v>0</v>
      </c>
      <c r="L207" s="77">
        <f>BerM3!AI207</f>
        <v>0</v>
      </c>
      <c r="M207" s="77">
        <f>BerM3!AJ207</f>
        <v>0</v>
      </c>
      <c r="N207" s="77">
        <f>BerM3!AK207</f>
        <v>0</v>
      </c>
      <c r="O207" s="77">
        <f>BerM3!AL207</f>
        <v>0</v>
      </c>
      <c r="P207" s="77">
        <f>BerM3!AM207</f>
        <v>0</v>
      </c>
      <c r="Q207" s="78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2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BerM3!AC208</f>
        <v>0</v>
      </c>
      <c r="I208" s="77">
        <f>BerM3!AE208</f>
        <v>0</v>
      </c>
      <c r="J208" s="77">
        <f>BerM3!AF208</f>
        <v>0</v>
      </c>
      <c r="K208" s="77">
        <f>BerM3!AH208</f>
        <v>0</v>
      </c>
      <c r="L208" s="77">
        <f>BerM3!AI208</f>
        <v>0</v>
      </c>
      <c r="M208" s="77">
        <f>BerM3!AJ208</f>
        <v>0</v>
      </c>
      <c r="N208" s="77">
        <f>BerM3!AK208</f>
        <v>0</v>
      </c>
      <c r="O208" s="77">
        <f>BerM3!AL208</f>
        <v>0</v>
      </c>
      <c r="P208" s="77">
        <f>BerM3!AM208</f>
        <v>0</v>
      </c>
      <c r="Q208" s="78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2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BerM3!AC209</f>
        <v>0</v>
      </c>
      <c r="I209" s="77">
        <f>BerM3!AE209</f>
        <v>0</v>
      </c>
      <c r="J209" s="77">
        <f>BerM3!AF209</f>
        <v>0</v>
      </c>
      <c r="K209" s="77">
        <f>BerM3!AH209</f>
        <v>0</v>
      </c>
      <c r="L209" s="77">
        <f>BerM3!AI209</f>
        <v>0</v>
      </c>
      <c r="M209" s="77">
        <f>BerM3!AJ209</f>
        <v>0</v>
      </c>
      <c r="N209" s="77">
        <f>BerM3!AK209</f>
        <v>0</v>
      </c>
      <c r="O209" s="77">
        <f>BerM3!AL209</f>
        <v>0</v>
      </c>
      <c r="P209" s="77">
        <f>BerM3!AM209</f>
        <v>0</v>
      </c>
      <c r="Q209" s="78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2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BerM3!AC210</f>
        <v>0</v>
      </c>
      <c r="I210" s="77">
        <f>BerM3!AE210</f>
        <v>0</v>
      </c>
      <c r="J210" s="77">
        <f>BerM3!AF210</f>
        <v>0</v>
      </c>
      <c r="K210" s="77">
        <f>BerM3!AH210</f>
        <v>0</v>
      </c>
      <c r="L210" s="77">
        <f>BerM3!AI210</f>
        <v>0</v>
      </c>
      <c r="M210" s="77">
        <f>BerM3!AJ210</f>
        <v>0</v>
      </c>
      <c r="N210" s="77">
        <f>BerM3!AK210</f>
        <v>0</v>
      </c>
      <c r="O210" s="77">
        <f>BerM3!AL210</f>
        <v>0</v>
      </c>
      <c r="P210" s="77">
        <f>BerM3!AM210</f>
        <v>0</v>
      </c>
      <c r="Q210" s="78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2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BerM3!AC211</f>
        <v>0</v>
      </c>
      <c r="I211" s="77">
        <f>BerM3!AE211</f>
        <v>0</v>
      </c>
      <c r="J211" s="77">
        <f>BerM3!AF211</f>
        <v>0</v>
      </c>
      <c r="K211" s="77">
        <f>BerM3!AH211</f>
        <v>0</v>
      </c>
      <c r="L211" s="77">
        <f>BerM3!AI211</f>
        <v>0</v>
      </c>
      <c r="M211" s="77">
        <f>BerM3!AJ211</f>
        <v>0</v>
      </c>
      <c r="N211" s="77">
        <f>BerM3!AK211</f>
        <v>0</v>
      </c>
      <c r="O211" s="77">
        <f>BerM3!AL211</f>
        <v>0</v>
      </c>
      <c r="P211" s="77">
        <f>BerM3!AM211</f>
        <v>0</v>
      </c>
      <c r="Q211" s="78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2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BerM3!AC212</f>
        <v>0</v>
      </c>
      <c r="I212" s="77">
        <f>BerM3!AE212</f>
        <v>0</v>
      </c>
      <c r="J212" s="77">
        <f>BerM3!AF212</f>
        <v>0</v>
      </c>
      <c r="K212" s="77">
        <f>BerM3!AH212</f>
        <v>0</v>
      </c>
      <c r="L212" s="77">
        <f>BerM3!AI212</f>
        <v>0</v>
      </c>
      <c r="M212" s="77">
        <f>BerM3!AJ212</f>
        <v>0</v>
      </c>
      <c r="N212" s="77">
        <f>BerM3!AK212</f>
        <v>0</v>
      </c>
      <c r="O212" s="77">
        <f>BerM3!AL212</f>
        <v>0</v>
      </c>
      <c r="P212" s="77">
        <f>BerM3!AM212</f>
        <v>0</v>
      </c>
      <c r="Q212" s="78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2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BerM3!AC213</f>
        <v>0</v>
      </c>
      <c r="I213" s="77">
        <f>BerM3!AE213</f>
        <v>0</v>
      </c>
      <c r="J213" s="77">
        <f>BerM3!AF213</f>
        <v>0</v>
      </c>
      <c r="K213" s="77">
        <f>BerM3!AH213</f>
        <v>0</v>
      </c>
      <c r="L213" s="77">
        <f>BerM3!AI213</f>
        <v>0</v>
      </c>
      <c r="M213" s="77">
        <f>BerM3!AJ213</f>
        <v>0</v>
      </c>
      <c r="N213" s="77">
        <f>BerM3!AK213</f>
        <v>0</v>
      </c>
      <c r="O213" s="77">
        <f>BerM3!AL213</f>
        <v>0</v>
      </c>
      <c r="P213" s="77">
        <f>BerM3!AM213</f>
        <v>0</v>
      </c>
      <c r="Q213" s="78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2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BerM3!AC214</f>
        <v>0</v>
      </c>
      <c r="I214" s="77">
        <f>BerM3!AE214</f>
        <v>0</v>
      </c>
      <c r="J214" s="77">
        <f>BerM3!AF214</f>
        <v>0</v>
      </c>
      <c r="K214" s="77">
        <f>BerM3!AH214</f>
        <v>0</v>
      </c>
      <c r="L214" s="77">
        <f>BerM3!AI214</f>
        <v>0</v>
      </c>
      <c r="M214" s="77">
        <f>BerM3!AJ214</f>
        <v>0</v>
      </c>
      <c r="N214" s="77">
        <f>BerM3!AK214</f>
        <v>0</v>
      </c>
      <c r="O214" s="77">
        <f>BerM3!AL214</f>
        <v>0</v>
      </c>
      <c r="P214" s="77">
        <f>BerM3!AM214</f>
        <v>0</v>
      </c>
      <c r="Q214" s="78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2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BerM3!AC215</f>
        <v>0</v>
      </c>
      <c r="I215" s="77">
        <f>BerM3!AE215</f>
        <v>0</v>
      </c>
      <c r="J215" s="77">
        <f>BerM3!AF215</f>
        <v>0</v>
      </c>
      <c r="K215" s="77">
        <f>BerM3!AH215</f>
        <v>0</v>
      </c>
      <c r="L215" s="77">
        <f>BerM3!AI215</f>
        <v>0</v>
      </c>
      <c r="M215" s="77">
        <f>BerM3!AJ215</f>
        <v>0</v>
      </c>
      <c r="N215" s="77">
        <f>BerM3!AK215</f>
        <v>0</v>
      </c>
      <c r="O215" s="77">
        <f>BerM3!AL215</f>
        <v>0</v>
      </c>
      <c r="P215" s="77">
        <f>BerM3!AM215</f>
        <v>0</v>
      </c>
      <c r="Q215" s="78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2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BerM3!AC216</f>
        <v>0</v>
      </c>
      <c r="I216" s="77">
        <f>BerM3!AE216</f>
        <v>0</v>
      </c>
      <c r="J216" s="77">
        <f>BerM3!AF216</f>
        <v>0</v>
      </c>
      <c r="K216" s="77">
        <f>BerM3!AH216</f>
        <v>0</v>
      </c>
      <c r="L216" s="77">
        <f>BerM3!AI216</f>
        <v>0</v>
      </c>
      <c r="M216" s="77">
        <f>BerM3!AJ216</f>
        <v>0</v>
      </c>
      <c r="N216" s="77">
        <f>BerM3!AK216</f>
        <v>0</v>
      </c>
      <c r="O216" s="77">
        <f>BerM3!AL216</f>
        <v>0</v>
      </c>
      <c r="P216" s="77">
        <f>BerM3!AM216</f>
        <v>0</v>
      </c>
      <c r="Q216" s="78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2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BerM3!AC217</f>
        <v>0</v>
      </c>
      <c r="I217" s="77">
        <f>BerM3!AE217</f>
        <v>0</v>
      </c>
      <c r="J217" s="77">
        <f>BerM3!AF217</f>
        <v>0</v>
      </c>
      <c r="K217" s="77">
        <f>BerM3!AH217</f>
        <v>0</v>
      </c>
      <c r="L217" s="77">
        <f>BerM3!AI217</f>
        <v>0</v>
      </c>
      <c r="M217" s="77">
        <f>BerM3!AJ217</f>
        <v>0</v>
      </c>
      <c r="N217" s="77">
        <f>BerM3!AK217</f>
        <v>0</v>
      </c>
      <c r="O217" s="77">
        <f>BerM3!AL217</f>
        <v>0</v>
      </c>
      <c r="P217" s="77">
        <f>BerM3!AM217</f>
        <v>0</v>
      </c>
      <c r="Q217" s="78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2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BerM3!AC218</f>
        <v>0</v>
      </c>
      <c r="I218" s="77">
        <f>BerM3!AE218</f>
        <v>0</v>
      </c>
      <c r="J218" s="77">
        <f>BerM3!AF218</f>
        <v>0</v>
      </c>
      <c r="K218" s="77">
        <f>BerM3!AH218</f>
        <v>0</v>
      </c>
      <c r="L218" s="77">
        <f>BerM3!AI218</f>
        <v>0</v>
      </c>
      <c r="M218" s="77">
        <f>BerM3!AJ218</f>
        <v>0</v>
      </c>
      <c r="N218" s="77">
        <f>BerM3!AK218</f>
        <v>0</v>
      </c>
      <c r="O218" s="77">
        <f>BerM3!AL218</f>
        <v>0</v>
      </c>
      <c r="P218" s="77">
        <f>BerM3!AM218</f>
        <v>0</v>
      </c>
      <c r="Q218" s="78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2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BerM3!AC219</f>
        <v>0</v>
      </c>
      <c r="I219" s="77">
        <f>BerM3!AE219</f>
        <v>0</v>
      </c>
      <c r="J219" s="77">
        <f>BerM3!AF219</f>
        <v>0</v>
      </c>
      <c r="K219" s="77">
        <f>BerM3!AH219</f>
        <v>0</v>
      </c>
      <c r="L219" s="77">
        <f>BerM3!AI219</f>
        <v>0</v>
      </c>
      <c r="M219" s="77">
        <f>BerM3!AJ219</f>
        <v>0</v>
      </c>
      <c r="N219" s="77">
        <f>BerM3!AK219</f>
        <v>0</v>
      </c>
      <c r="O219" s="77">
        <f>BerM3!AL219</f>
        <v>0</v>
      </c>
      <c r="P219" s="77">
        <f>BerM3!AM219</f>
        <v>0</v>
      </c>
      <c r="Q219" s="78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2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BerM3!AC220</f>
        <v>0</v>
      </c>
      <c r="I220" s="77">
        <f>BerM3!AE220</f>
        <v>0</v>
      </c>
      <c r="J220" s="77">
        <f>BerM3!AF220</f>
        <v>0</v>
      </c>
      <c r="K220" s="77">
        <f>BerM3!AH220</f>
        <v>0</v>
      </c>
      <c r="L220" s="77">
        <f>BerM3!AI220</f>
        <v>0</v>
      </c>
      <c r="M220" s="77">
        <f>BerM3!AJ220</f>
        <v>0</v>
      </c>
      <c r="N220" s="77">
        <f>BerM3!AK220</f>
        <v>0</v>
      </c>
      <c r="O220" s="77">
        <f>BerM3!AL220</f>
        <v>0</v>
      </c>
      <c r="P220" s="77">
        <f>BerM3!AM220</f>
        <v>0</v>
      </c>
      <c r="Q220" s="78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2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BerM3!AC221</f>
        <v>0</v>
      </c>
      <c r="I221" s="77">
        <f>BerM3!AE221</f>
        <v>0</v>
      </c>
      <c r="J221" s="77">
        <f>BerM3!AF221</f>
        <v>0</v>
      </c>
      <c r="K221" s="77">
        <f>BerM3!AH221</f>
        <v>0</v>
      </c>
      <c r="L221" s="77">
        <f>BerM3!AI221</f>
        <v>0</v>
      </c>
      <c r="M221" s="77">
        <f>BerM3!AJ221</f>
        <v>0</v>
      </c>
      <c r="N221" s="77">
        <f>BerM3!AK221</f>
        <v>0</v>
      </c>
      <c r="O221" s="77">
        <f>BerM3!AL221</f>
        <v>0</v>
      </c>
      <c r="P221" s="77">
        <f>BerM3!AM221</f>
        <v>0</v>
      </c>
      <c r="Q221" s="78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2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BerM3!AC222</f>
        <v>0</v>
      </c>
      <c r="I222" s="77">
        <f>BerM3!AE222</f>
        <v>0</v>
      </c>
      <c r="J222" s="77">
        <f>BerM3!AF222</f>
        <v>0</v>
      </c>
      <c r="K222" s="77">
        <f>BerM3!AH222</f>
        <v>0</v>
      </c>
      <c r="L222" s="77">
        <f>BerM3!AI222</f>
        <v>0</v>
      </c>
      <c r="M222" s="77">
        <f>BerM3!AJ222</f>
        <v>0</v>
      </c>
      <c r="N222" s="77">
        <f>BerM3!AK222</f>
        <v>0</v>
      </c>
      <c r="O222" s="77">
        <f>BerM3!AL222</f>
        <v>0</v>
      </c>
      <c r="P222" s="77">
        <f>BerM3!AM222</f>
        <v>0</v>
      </c>
      <c r="Q222" s="78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2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BerM3!AC223</f>
        <v>0</v>
      </c>
      <c r="I223" s="77">
        <f>BerM3!AE223</f>
        <v>0</v>
      </c>
      <c r="J223" s="77">
        <f>BerM3!AF223</f>
        <v>0</v>
      </c>
      <c r="K223" s="77">
        <f>BerM3!AH223</f>
        <v>0</v>
      </c>
      <c r="L223" s="77">
        <f>BerM3!AI223</f>
        <v>0</v>
      </c>
      <c r="M223" s="77">
        <f>BerM3!AJ223</f>
        <v>0</v>
      </c>
      <c r="N223" s="77">
        <f>BerM3!AK223</f>
        <v>0</v>
      </c>
      <c r="O223" s="77">
        <f>BerM3!AL223</f>
        <v>0</v>
      </c>
      <c r="P223" s="77">
        <f>BerM3!AM223</f>
        <v>0</v>
      </c>
      <c r="Q223" s="78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2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BerM3!AC224</f>
        <v>0</v>
      </c>
      <c r="I224" s="77">
        <f>BerM3!AE224</f>
        <v>0</v>
      </c>
      <c r="J224" s="77">
        <f>BerM3!AF224</f>
        <v>0</v>
      </c>
      <c r="K224" s="77">
        <f>BerM3!AH224</f>
        <v>0</v>
      </c>
      <c r="L224" s="77">
        <f>BerM3!AI224</f>
        <v>0</v>
      </c>
      <c r="M224" s="77">
        <f>BerM3!AJ224</f>
        <v>0</v>
      </c>
      <c r="N224" s="77">
        <f>BerM3!AK224</f>
        <v>0</v>
      </c>
      <c r="O224" s="77">
        <f>BerM3!AL224</f>
        <v>0</v>
      </c>
      <c r="P224" s="77">
        <f>BerM3!AM224</f>
        <v>0</v>
      </c>
      <c r="Q224" s="78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2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BerM3!AC225</f>
        <v>0</v>
      </c>
      <c r="I225" s="77">
        <f>BerM3!AE225</f>
        <v>0</v>
      </c>
      <c r="J225" s="77">
        <f>BerM3!AF225</f>
        <v>0</v>
      </c>
      <c r="K225" s="77">
        <f>BerM3!AH225</f>
        <v>0</v>
      </c>
      <c r="L225" s="77">
        <f>BerM3!AI225</f>
        <v>0</v>
      </c>
      <c r="M225" s="77">
        <f>BerM3!AJ225</f>
        <v>0</v>
      </c>
      <c r="N225" s="77">
        <f>BerM3!AK225</f>
        <v>0</v>
      </c>
      <c r="O225" s="77">
        <f>BerM3!AL225</f>
        <v>0</v>
      </c>
      <c r="P225" s="77">
        <f>BerM3!AM225</f>
        <v>0</v>
      </c>
      <c r="Q225" s="78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2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BerM3!AC226</f>
        <v>0</v>
      </c>
      <c r="I226" s="77">
        <f>BerM3!AE226</f>
        <v>0</v>
      </c>
      <c r="J226" s="77">
        <f>BerM3!AF226</f>
        <v>0</v>
      </c>
      <c r="K226" s="77">
        <f>BerM3!AH226</f>
        <v>0</v>
      </c>
      <c r="L226" s="77">
        <f>BerM3!AI226</f>
        <v>0</v>
      </c>
      <c r="M226" s="77">
        <f>BerM3!AJ226</f>
        <v>0</v>
      </c>
      <c r="N226" s="77">
        <f>BerM3!AK226</f>
        <v>0</v>
      </c>
      <c r="O226" s="77">
        <f>BerM3!AL226</f>
        <v>0</v>
      </c>
      <c r="P226" s="77">
        <f>BerM3!AM226</f>
        <v>0</v>
      </c>
      <c r="Q226" s="78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2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BerM3!AC227</f>
        <v>0</v>
      </c>
      <c r="I227" s="77">
        <f>BerM3!AE227</f>
        <v>0</v>
      </c>
      <c r="J227" s="77">
        <f>BerM3!AF227</f>
        <v>0</v>
      </c>
      <c r="K227" s="77">
        <f>BerM3!AH227</f>
        <v>0</v>
      </c>
      <c r="L227" s="77">
        <f>BerM3!AI227</f>
        <v>0</v>
      </c>
      <c r="M227" s="77">
        <f>BerM3!AJ227</f>
        <v>0</v>
      </c>
      <c r="N227" s="77">
        <f>BerM3!AK227</f>
        <v>0</v>
      </c>
      <c r="O227" s="77">
        <f>BerM3!AL227</f>
        <v>0</v>
      </c>
      <c r="P227" s="77">
        <f>BerM3!AM227</f>
        <v>0</v>
      </c>
      <c r="Q227" s="78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2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BerM3!AC228</f>
        <v>0</v>
      </c>
      <c r="I228" s="77">
        <f>BerM3!AE228</f>
        <v>0</v>
      </c>
      <c r="J228" s="77">
        <f>BerM3!AF228</f>
        <v>0</v>
      </c>
      <c r="K228" s="77">
        <f>BerM3!AH228</f>
        <v>0</v>
      </c>
      <c r="L228" s="77">
        <f>BerM3!AI228</f>
        <v>0</v>
      </c>
      <c r="M228" s="77">
        <f>BerM3!AJ228</f>
        <v>0</v>
      </c>
      <c r="N228" s="77">
        <f>BerM3!AK228</f>
        <v>0</v>
      </c>
      <c r="O228" s="77">
        <f>BerM3!AL228</f>
        <v>0</v>
      </c>
      <c r="P228" s="77">
        <f>BerM3!AM228</f>
        <v>0</v>
      </c>
      <c r="Q228" s="78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2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BerM3!AC229</f>
        <v>0</v>
      </c>
      <c r="I229" s="77">
        <f>BerM3!AE229</f>
        <v>0</v>
      </c>
      <c r="J229" s="77">
        <f>BerM3!AF229</f>
        <v>0</v>
      </c>
      <c r="K229" s="77">
        <f>BerM3!AH229</f>
        <v>0</v>
      </c>
      <c r="L229" s="77">
        <f>BerM3!AI229</f>
        <v>0</v>
      </c>
      <c r="M229" s="77">
        <f>BerM3!AJ229</f>
        <v>0</v>
      </c>
      <c r="N229" s="77">
        <f>BerM3!AK229</f>
        <v>0</v>
      </c>
      <c r="O229" s="77">
        <f>BerM3!AL229</f>
        <v>0</v>
      </c>
      <c r="P229" s="77">
        <f>BerM3!AM229</f>
        <v>0</v>
      </c>
      <c r="Q229" s="78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2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BerM3!AC230</f>
        <v>0</v>
      </c>
      <c r="I230" s="77">
        <f>BerM3!AE230</f>
        <v>0</v>
      </c>
      <c r="J230" s="77">
        <f>BerM3!AF230</f>
        <v>0</v>
      </c>
      <c r="K230" s="77">
        <f>BerM3!AH230</f>
        <v>0</v>
      </c>
      <c r="L230" s="77">
        <f>BerM3!AI230</f>
        <v>0</v>
      </c>
      <c r="M230" s="77">
        <f>BerM3!AJ230</f>
        <v>0</v>
      </c>
      <c r="N230" s="77">
        <f>BerM3!AK230</f>
        <v>0</v>
      </c>
      <c r="O230" s="77">
        <f>BerM3!AL230</f>
        <v>0</v>
      </c>
      <c r="P230" s="77">
        <f>BerM3!AM230</f>
        <v>0</v>
      </c>
      <c r="Q230" s="78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2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BerM3!AC231</f>
        <v>0</v>
      </c>
      <c r="I231" s="77">
        <f>BerM3!AE231</f>
        <v>0</v>
      </c>
      <c r="J231" s="77">
        <f>BerM3!AF231</f>
        <v>0</v>
      </c>
      <c r="K231" s="77">
        <f>BerM3!AH231</f>
        <v>0</v>
      </c>
      <c r="L231" s="77">
        <f>BerM3!AI231</f>
        <v>0</v>
      </c>
      <c r="M231" s="77">
        <f>BerM3!AJ231</f>
        <v>0</v>
      </c>
      <c r="N231" s="77">
        <f>BerM3!AK231</f>
        <v>0</v>
      </c>
      <c r="O231" s="77">
        <f>BerM3!AL231</f>
        <v>0</v>
      </c>
      <c r="P231" s="77">
        <f>BerM3!AM231</f>
        <v>0</v>
      </c>
      <c r="Q231" s="78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2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BerM3!AC232</f>
        <v>0</v>
      </c>
      <c r="I232" s="77">
        <f>BerM3!AE232</f>
        <v>0</v>
      </c>
      <c r="J232" s="77">
        <f>BerM3!AF232</f>
        <v>0</v>
      </c>
      <c r="K232" s="77">
        <f>BerM3!AH232</f>
        <v>0</v>
      </c>
      <c r="L232" s="77">
        <f>BerM3!AI232</f>
        <v>0</v>
      </c>
      <c r="M232" s="77">
        <f>BerM3!AJ232</f>
        <v>0</v>
      </c>
      <c r="N232" s="77">
        <f>BerM3!AK232</f>
        <v>0</v>
      </c>
      <c r="O232" s="77">
        <f>BerM3!AL232</f>
        <v>0</v>
      </c>
      <c r="P232" s="77">
        <f>BerM3!AM232</f>
        <v>0</v>
      </c>
      <c r="Q232" s="78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2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BerM3!AC233</f>
        <v>0</v>
      </c>
      <c r="I233" s="77">
        <f>BerM3!AE233</f>
        <v>0</v>
      </c>
      <c r="J233" s="77">
        <f>BerM3!AF233</f>
        <v>0</v>
      </c>
      <c r="K233" s="77">
        <f>BerM3!AH233</f>
        <v>0</v>
      </c>
      <c r="L233" s="77">
        <f>BerM3!AI233</f>
        <v>0</v>
      </c>
      <c r="M233" s="77">
        <f>BerM3!AJ233</f>
        <v>0</v>
      </c>
      <c r="N233" s="77">
        <f>BerM3!AK233</f>
        <v>0</v>
      </c>
      <c r="O233" s="77">
        <f>BerM3!AL233</f>
        <v>0</v>
      </c>
      <c r="P233" s="77">
        <f>BerM3!AM233</f>
        <v>0</v>
      </c>
      <c r="Q233" s="78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2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BerM3!AC234</f>
        <v>0</v>
      </c>
      <c r="I234" s="77">
        <f>BerM3!AE234</f>
        <v>0</v>
      </c>
      <c r="J234" s="77">
        <f>BerM3!AF234</f>
        <v>0</v>
      </c>
      <c r="K234" s="77">
        <f>BerM3!AH234</f>
        <v>0</v>
      </c>
      <c r="L234" s="77">
        <f>BerM3!AI234</f>
        <v>0</v>
      </c>
      <c r="M234" s="77">
        <f>BerM3!AJ234</f>
        <v>0</v>
      </c>
      <c r="N234" s="77">
        <f>BerM3!AK234</f>
        <v>0</v>
      </c>
      <c r="O234" s="77">
        <f>BerM3!AL234</f>
        <v>0</v>
      </c>
      <c r="P234" s="77">
        <f>BerM3!AM234</f>
        <v>0</v>
      </c>
      <c r="Q234" s="78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2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BerM3!AC235</f>
        <v>0</v>
      </c>
      <c r="I235" s="77">
        <f>BerM3!AE235</f>
        <v>0</v>
      </c>
      <c r="J235" s="77">
        <f>BerM3!AF235</f>
        <v>0</v>
      </c>
      <c r="K235" s="77">
        <f>BerM3!AH235</f>
        <v>0</v>
      </c>
      <c r="L235" s="77">
        <f>BerM3!AI235</f>
        <v>0</v>
      </c>
      <c r="M235" s="77">
        <f>BerM3!AJ235</f>
        <v>0</v>
      </c>
      <c r="N235" s="77">
        <f>BerM3!AK235</f>
        <v>0</v>
      </c>
      <c r="O235" s="77">
        <f>BerM3!AL235</f>
        <v>0</v>
      </c>
      <c r="P235" s="77">
        <f>BerM3!AM235</f>
        <v>0</v>
      </c>
      <c r="Q235" s="78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2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BerM3!AC236</f>
        <v>0</v>
      </c>
      <c r="I236" s="77">
        <f>BerM3!AE236</f>
        <v>0</v>
      </c>
      <c r="J236" s="77">
        <f>BerM3!AF236</f>
        <v>0</v>
      </c>
      <c r="K236" s="77">
        <f>BerM3!AH236</f>
        <v>0</v>
      </c>
      <c r="L236" s="77">
        <f>BerM3!AI236</f>
        <v>0</v>
      </c>
      <c r="M236" s="77">
        <f>BerM3!AJ236</f>
        <v>0</v>
      </c>
      <c r="N236" s="77">
        <f>BerM3!AK236</f>
        <v>0</v>
      </c>
      <c r="O236" s="77">
        <f>BerM3!AL236</f>
        <v>0</v>
      </c>
      <c r="P236" s="77">
        <f>BerM3!AM236</f>
        <v>0</v>
      </c>
      <c r="Q236" s="78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2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BerM3!AC237</f>
        <v>0</v>
      </c>
      <c r="I237" s="77">
        <f>BerM3!AE237</f>
        <v>0</v>
      </c>
      <c r="J237" s="77">
        <f>BerM3!AF237</f>
        <v>0</v>
      </c>
      <c r="K237" s="77">
        <f>BerM3!AH237</f>
        <v>0</v>
      </c>
      <c r="L237" s="77">
        <f>BerM3!AI237</f>
        <v>0</v>
      </c>
      <c r="M237" s="77">
        <f>BerM3!AJ237</f>
        <v>0</v>
      </c>
      <c r="N237" s="77">
        <f>BerM3!AK237</f>
        <v>0</v>
      </c>
      <c r="O237" s="77">
        <f>BerM3!AL237</f>
        <v>0</v>
      </c>
      <c r="P237" s="77">
        <f>BerM3!AM237</f>
        <v>0</v>
      </c>
      <c r="Q237" s="78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2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BerM3!AC238</f>
        <v>0</v>
      </c>
      <c r="I238" s="77">
        <f>BerM3!AE238</f>
        <v>0</v>
      </c>
      <c r="J238" s="77">
        <f>BerM3!AF238</f>
        <v>0</v>
      </c>
      <c r="K238" s="77">
        <f>BerM3!AH238</f>
        <v>0</v>
      </c>
      <c r="L238" s="77">
        <f>BerM3!AI238</f>
        <v>0</v>
      </c>
      <c r="M238" s="77">
        <f>BerM3!AJ238</f>
        <v>0</v>
      </c>
      <c r="N238" s="77">
        <f>BerM3!AK238</f>
        <v>0</v>
      </c>
      <c r="O238" s="77">
        <f>BerM3!AL238</f>
        <v>0</v>
      </c>
      <c r="P238" s="77">
        <f>BerM3!AM238</f>
        <v>0</v>
      </c>
      <c r="Q238" s="78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2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BerM3!AC239</f>
        <v>0</v>
      </c>
      <c r="I239" s="77">
        <f>BerM3!AE239</f>
        <v>0</v>
      </c>
      <c r="J239" s="77">
        <f>BerM3!AF239</f>
        <v>0</v>
      </c>
      <c r="K239" s="77">
        <f>BerM3!AH239</f>
        <v>0</v>
      </c>
      <c r="L239" s="77">
        <f>BerM3!AI239</f>
        <v>0</v>
      </c>
      <c r="M239" s="77">
        <f>BerM3!AJ239</f>
        <v>0</v>
      </c>
      <c r="N239" s="77">
        <f>BerM3!AK239</f>
        <v>0</v>
      </c>
      <c r="O239" s="77">
        <f>BerM3!AL239</f>
        <v>0</v>
      </c>
      <c r="P239" s="77">
        <f>BerM3!AM239</f>
        <v>0</v>
      </c>
      <c r="Q239" s="78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2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BerM3!AC240</f>
        <v>0</v>
      </c>
      <c r="I240" s="77">
        <f>BerM3!AE240</f>
        <v>0</v>
      </c>
      <c r="J240" s="77">
        <f>BerM3!AF240</f>
        <v>0</v>
      </c>
      <c r="K240" s="77">
        <f>BerM3!AH240</f>
        <v>0</v>
      </c>
      <c r="L240" s="77">
        <f>BerM3!AI240</f>
        <v>0</v>
      </c>
      <c r="M240" s="77">
        <f>BerM3!AJ240</f>
        <v>0</v>
      </c>
      <c r="N240" s="77">
        <f>BerM3!AK240</f>
        <v>0</v>
      </c>
      <c r="O240" s="77">
        <f>BerM3!AL240</f>
        <v>0</v>
      </c>
      <c r="P240" s="77">
        <f>BerM3!AM240</f>
        <v>0</v>
      </c>
      <c r="Q240" s="78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2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BerM3!AC241</f>
        <v>0</v>
      </c>
      <c r="I241" s="77">
        <f>BerM3!AE241</f>
        <v>0</v>
      </c>
      <c r="J241" s="77">
        <f>BerM3!AF241</f>
        <v>0</v>
      </c>
      <c r="K241" s="77">
        <f>BerM3!AH241</f>
        <v>0</v>
      </c>
      <c r="L241" s="77">
        <f>BerM3!AI241</f>
        <v>0</v>
      </c>
      <c r="M241" s="77">
        <f>BerM3!AJ241</f>
        <v>0</v>
      </c>
      <c r="N241" s="77">
        <f>BerM3!AK241</f>
        <v>0</v>
      </c>
      <c r="O241" s="77">
        <f>BerM3!AL241</f>
        <v>0</v>
      </c>
      <c r="P241" s="77">
        <f>BerM3!AM241</f>
        <v>0</v>
      </c>
      <c r="Q241" s="78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2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BerM3!AC242</f>
        <v>0</v>
      </c>
      <c r="I242" s="77">
        <f>BerM3!AE242</f>
        <v>0</v>
      </c>
      <c r="J242" s="77">
        <f>BerM3!AF242</f>
        <v>0</v>
      </c>
      <c r="K242" s="77">
        <f>BerM3!AH242</f>
        <v>0</v>
      </c>
      <c r="L242" s="77">
        <f>BerM3!AI242</f>
        <v>0</v>
      </c>
      <c r="M242" s="77">
        <f>BerM3!AJ242</f>
        <v>0</v>
      </c>
      <c r="N242" s="77">
        <f>BerM3!AK242</f>
        <v>0</v>
      </c>
      <c r="O242" s="77">
        <f>BerM3!AL242</f>
        <v>0</v>
      </c>
      <c r="P242" s="77">
        <f>BerM3!AM242</f>
        <v>0</v>
      </c>
      <c r="Q242" s="78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2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BerM3!AC243</f>
        <v>0</v>
      </c>
      <c r="I243" s="77">
        <f>BerM3!AE243</f>
        <v>0</v>
      </c>
      <c r="J243" s="77">
        <f>BerM3!AF243</f>
        <v>0</v>
      </c>
      <c r="K243" s="77">
        <f>BerM3!AH243</f>
        <v>0</v>
      </c>
      <c r="L243" s="77">
        <f>BerM3!AI243</f>
        <v>0</v>
      </c>
      <c r="M243" s="77">
        <f>BerM3!AJ243</f>
        <v>0</v>
      </c>
      <c r="N243" s="77">
        <f>BerM3!AK243</f>
        <v>0</v>
      </c>
      <c r="O243" s="77">
        <f>BerM3!AL243</f>
        <v>0</v>
      </c>
      <c r="P243" s="77">
        <f>BerM3!AM243</f>
        <v>0</v>
      </c>
      <c r="Q243" s="78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2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BerM3!AC244</f>
        <v>0</v>
      </c>
      <c r="I244" s="77">
        <f>BerM3!AE244</f>
        <v>0</v>
      </c>
      <c r="J244" s="77">
        <f>BerM3!AF244</f>
        <v>0</v>
      </c>
      <c r="K244" s="77">
        <f>BerM3!AH244</f>
        <v>0</v>
      </c>
      <c r="L244" s="77">
        <f>BerM3!AI244</f>
        <v>0</v>
      </c>
      <c r="M244" s="77">
        <f>BerM3!AJ244</f>
        <v>0</v>
      </c>
      <c r="N244" s="77">
        <f>BerM3!AK244</f>
        <v>0</v>
      </c>
      <c r="O244" s="77">
        <f>BerM3!AL244</f>
        <v>0</v>
      </c>
      <c r="P244" s="77">
        <f>BerM3!AM244</f>
        <v>0</v>
      </c>
      <c r="Q244" s="78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2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BerM3!AC245</f>
        <v>0</v>
      </c>
      <c r="I245" s="77">
        <f>BerM3!AE245</f>
        <v>0</v>
      </c>
      <c r="J245" s="77">
        <f>BerM3!AF245</f>
        <v>0</v>
      </c>
      <c r="K245" s="77">
        <f>BerM3!AH245</f>
        <v>0</v>
      </c>
      <c r="L245" s="77">
        <f>BerM3!AI245</f>
        <v>0</v>
      </c>
      <c r="M245" s="77">
        <f>BerM3!AJ245</f>
        <v>0</v>
      </c>
      <c r="N245" s="77">
        <f>BerM3!AK245</f>
        <v>0</v>
      </c>
      <c r="O245" s="77">
        <f>BerM3!AL245</f>
        <v>0</v>
      </c>
      <c r="P245" s="77">
        <f>BerM3!AM245</f>
        <v>0</v>
      </c>
      <c r="Q245" s="78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2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BerM3!AC246</f>
        <v>0</v>
      </c>
      <c r="I246" s="77">
        <f>BerM3!AE246</f>
        <v>0</v>
      </c>
      <c r="J246" s="77">
        <f>BerM3!AF246</f>
        <v>0</v>
      </c>
      <c r="K246" s="77">
        <f>BerM3!AH246</f>
        <v>0</v>
      </c>
      <c r="L246" s="77">
        <f>BerM3!AI246</f>
        <v>0</v>
      </c>
      <c r="M246" s="77">
        <f>BerM3!AJ246</f>
        <v>0</v>
      </c>
      <c r="N246" s="77">
        <f>BerM3!AK246</f>
        <v>0</v>
      </c>
      <c r="O246" s="77">
        <f>BerM3!AL246</f>
        <v>0</v>
      </c>
      <c r="P246" s="77">
        <f>BerM3!AM246</f>
        <v>0</v>
      </c>
      <c r="Q246" s="78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2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BerM3!AC247</f>
        <v>0</v>
      </c>
      <c r="I247" s="77">
        <f>BerM3!AE247</f>
        <v>0</v>
      </c>
      <c r="J247" s="77">
        <f>BerM3!AF247</f>
        <v>0</v>
      </c>
      <c r="K247" s="77">
        <f>BerM3!AH247</f>
        <v>0</v>
      </c>
      <c r="L247" s="77">
        <f>BerM3!AI247</f>
        <v>0</v>
      </c>
      <c r="M247" s="77">
        <f>BerM3!AJ247</f>
        <v>0</v>
      </c>
      <c r="N247" s="77">
        <f>BerM3!AK247</f>
        <v>0</v>
      </c>
      <c r="O247" s="77">
        <f>BerM3!AL247</f>
        <v>0</v>
      </c>
      <c r="P247" s="77">
        <f>BerM3!AM247</f>
        <v>0</v>
      </c>
      <c r="Q247" s="78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2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BerM3!AC248</f>
        <v>0</v>
      </c>
      <c r="I248" s="77">
        <f>BerM3!AE248</f>
        <v>0</v>
      </c>
      <c r="J248" s="77">
        <f>BerM3!AF248</f>
        <v>0</v>
      </c>
      <c r="K248" s="77">
        <f>BerM3!AH248</f>
        <v>0</v>
      </c>
      <c r="L248" s="77">
        <f>BerM3!AI248</f>
        <v>0</v>
      </c>
      <c r="M248" s="77">
        <f>BerM3!AJ248</f>
        <v>0</v>
      </c>
      <c r="N248" s="77">
        <f>BerM3!AK248</f>
        <v>0</v>
      </c>
      <c r="O248" s="77">
        <f>BerM3!AL248</f>
        <v>0</v>
      </c>
      <c r="P248" s="77">
        <f>BerM3!AM248</f>
        <v>0</v>
      </c>
      <c r="Q248" s="78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2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BerM3!AC249</f>
        <v>0</v>
      </c>
      <c r="I249" s="77">
        <f>BerM3!AE249</f>
        <v>0</v>
      </c>
      <c r="J249" s="77">
        <f>BerM3!AF249</f>
        <v>0</v>
      </c>
      <c r="K249" s="77">
        <f>BerM3!AH249</f>
        <v>0</v>
      </c>
      <c r="L249" s="77">
        <f>BerM3!AI249</f>
        <v>0</v>
      </c>
      <c r="M249" s="77">
        <f>BerM3!AJ249</f>
        <v>0</v>
      </c>
      <c r="N249" s="77">
        <f>BerM3!AK249</f>
        <v>0</v>
      </c>
      <c r="O249" s="77">
        <f>BerM3!AL249</f>
        <v>0</v>
      </c>
      <c r="P249" s="77">
        <f>BerM3!AM249</f>
        <v>0</v>
      </c>
      <c r="Q249" s="78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2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BerM3!AC250</f>
        <v>0</v>
      </c>
      <c r="I250" s="77">
        <f>BerM3!AE250</f>
        <v>0</v>
      </c>
      <c r="J250" s="77">
        <f>BerM3!AF250</f>
        <v>0</v>
      </c>
      <c r="K250" s="77">
        <f>BerM3!AH250</f>
        <v>0</v>
      </c>
      <c r="L250" s="77">
        <f>BerM3!AI250</f>
        <v>0</v>
      </c>
      <c r="M250" s="77">
        <f>BerM3!AJ250</f>
        <v>0</v>
      </c>
      <c r="N250" s="77">
        <f>BerM3!AK250</f>
        <v>0</v>
      </c>
      <c r="O250" s="77">
        <f>BerM3!AL250</f>
        <v>0</v>
      </c>
      <c r="P250" s="77">
        <f>BerM3!AM250</f>
        <v>0</v>
      </c>
      <c r="Q250" s="78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2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BerM3!AC251</f>
        <v>0</v>
      </c>
      <c r="I251" s="77">
        <f>BerM3!AE251</f>
        <v>0</v>
      </c>
      <c r="J251" s="77">
        <f>BerM3!AF251</f>
        <v>0</v>
      </c>
      <c r="K251" s="77">
        <f>BerM3!AH251</f>
        <v>0</v>
      </c>
      <c r="L251" s="77">
        <f>BerM3!AI251</f>
        <v>0</v>
      </c>
      <c r="M251" s="77">
        <f>BerM3!AJ251</f>
        <v>0</v>
      </c>
      <c r="N251" s="77">
        <f>BerM3!AK251</f>
        <v>0</v>
      </c>
      <c r="O251" s="77">
        <f>BerM3!AL251</f>
        <v>0</v>
      </c>
      <c r="P251" s="77">
        <f>BerM3!AM251</f>
        <v>0</v>
      </c>
      <c r="Q251" s="78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2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BerM3!AC252</f>
        <v>0</v>
      </c>
      <c r="I252" s="77">
        <f>BerM3!AE252</f>
        <v>0</v>
      </c>
      <c r="J252" s="77">
        <f>BerM3!AF252</f>
        <v>0</v>
      </c>
      <c r="K252" s="77">
        <f>BerM3!AH252</f>
        <v>0</v>
      </c>
      <c r="L252" s="77">
        <f>BerM3!AI252</f>
        <v>0</v>
      </c>
      <c r="M252" s="77">
        <f>BerM3!AJ252</f>
        <v>0</v>
      </c>
      <c r="N252" s="77">
        <f>BerM3!AK252</f>
        <v>0</v>
      </c>
      <c r="O252" s="77">
        <f>BerM3!AL252</f>
        <v>0</v>
      </c>
      <c r="P252" s="77">
        <f>BerM3!AM252</f>
        <v>0</v>
      </c>
      <c r="Q252" s="78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2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BerM3!AC253</f>
        <v>0</v>
      </c>
      <c r="I253" s="77">
        <f>BerM3!AE253</f>
        <v>0</v>
      </c>
      <c r="J253" s="77">
        <f>BerM3!AF253</f>
        <v>0</v>
      </c>
      <c r="K253" s="77">
        <f>BerM3!AH253</f>
        <v>0</v>
      </c>
      <c r="L253" s="77">
        <f>BerM3!AI253</f>
        <v>0</v>
      </c>
      <c r="M253" s="77">
        <f>BerM3!AJ253</f>
        <v>0</v>
      </c>
      <c r="N253" s="77">
        <f>BerM3!AK253</f>
        <v>0</v>
      </c>
      <c r="O253" s="77">
        <f>BerM3!AL253</f>
        <v>0</v>
      </c>
      <c r="P253" s="77">
        <f>BerM3!AM253</f>
        <v>0</v>
      </c>
      <c r="Q253" s="78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2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BerM3!AC254</f>
        <v>0</v>
      </c>
      <c r="I254" s="77">
        <f>BerM3!AE254</f>
        <v>0</v>
      </c>
      <c r="J254" s="77">
        <f>BerM3!AF254</f>
        <v>0</v>
      </c>
      <c r="K254" s="77">
        <f>BerM3!AH254</f>
        <v>0</v>
      </c>
      <c r="L254" s="77">
        <f>BerM3!AI254</f>
        <v>0</v>
      </c>
      <c r="M254" s="77">
        <f>BerM3!AJ254</f>
        <v>0</v>
      </c>
      <c r="N254" s="77">
        <f>BerM3!AK254</f>
        <v>0</v>
      </c>
      <c r="O254" s="77">
        <f>BerM3!AL254</f>
        <v>0</v>
      </c>
      <c r="P254" s="77">
        <f>BerM3!AM254</f>
        <v>0</v>
      </c>
      <c r="Q254" s="78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2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BerM3!AC255</f>
        <v>0</v>
      </c>
      <c r="I255" s="77">
        <f>BerM3!AE255</f>
        <v>0</v>
      </c>
      <c r="J255" s="77">
        <f>BerM3!AF255</f>
        <v>0</v>
      </c>
      <c r="K255" s="77">
        <f>BerM3!AH255</f>
        <v>0</v>
      </c>
      <c r="L255" s="77">
        <f>BerM3!AI255</f>
        <v>0</v>
      </c>
      <c r="M255" s="77">
        <f>BerM3!AJ255</f>
        <v>0</v>
      </c>
      <c r="N255" s="77">
        <f>BerM3!AK255</f>
        <v>0</v>
      </c>
      <c r="O255" s="77">
        <f>BerM3!AL255</f>
        <v>0</v>
      </c>
      <c r="P255" s="77">
        <f>BerM3!AM255</f>
        <v>0</v>
      </c>
      <c r="Q255" s="78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2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BerM3!AC256</f>
        <v>0</v>
      </c>
      <c r="I256" s="77">
        <f>BerM3!AE256</f>
        <v>0</v>
      </c>
      <c r="J256" s="77">
        <f>BerM3!AF256</f>
        <v>0</v>
      </c>
      <c r="K256" s="77">
        <f>BerM3!AH256</f>
        <v>0</v>
      </c>
      <c r="L256" s="77">
        <f>BerM3!AI256</f>
        <v>0</v>
      </c>
      <c r="M256" s="77">
        <f>BerM3!AJ256</f>
        <v>0</v>
      </c>
      <c r="N256" s="77">
        <f>BerM3!AK256</f>
        <v>0</v>
      </c>
      <c r="O256" s="77">
        <f>BerM3!AL256</f>
        <v>0</v>
      </c>
      <c r="P256" s="77">
        <f>BerM3!AM256</f>
        <v>0</v>
      </c>
      <c r="Q256" s="78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2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BerM3!AC257</f>
        <v>0</v>
      </c>
      <c r="I257" s="77">
        <f>BerM3!AE257</f>
        <v>0</v>
      </c>
      <c r="J257" s="77">
        <f>BerM3!AF257</f>
        <v>0</v>
      </c>
      <c r="K257" s="77">
        <f>BerM3!AH257</f>
        <v>0</v>
      </c>
      <c r="L257" s="77">
        <f>BerM3!AI257</f>
        <v>0</v>
      </c>
      <c r="M257" s="77">
        <f>BerM3!AJ257</f>
        <v>0</v>
      </c>
      <c r="N257" s="77">
        <f>BerM3!AK257</f>
        <v>0</v>
      </c>
      <c r="O257" s="77">
        <f>BerM3!AL257</f>
        <v>0</v>
      </c>
      <c r="P257" s="77">
        <f>BerM3!AM257</f>
        <v>0</v>
      </c>
      <c r="Q257" s="78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2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BerM3!AC258</f>
        <v>0</v>
      </c>
      <c r="I258" s="77">
        <f>BerM3!AE258</f>
        <v>0</v>
      </c>
      <c r="J258" s="77">
        <f>BerM3!AF258</f>
        <v>0</v>
      </c>
      <c r="K258" s="77">
        <f>BerM3!AH258</f>
        <v>0</v>
      </c>
      <c r="L258" s="77">
        <f>BerM3!AI258</f>
        <v>0</v>
      </c>
      <c r="M258" s="77">
        <f>BerM3!AJ258</f>
        <v>0</v>
      </c>
      <c r="N258" s="77">
        <f>BerM3!AK258</f>
        <v>0</v>
      </c>
      <c r="O258" s="77">
        <f>BerM3!AL258</f>
        <v>0</v>
      </c>
      <c r="P258" s="77">
        <f>BerM3!AM258</f>
        <v>0</v>
      </c>
      <c r="Q258" s="78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2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BerM3!AC259</f>
        <v>0</v>
      </c>
      <c r="I259" s="77">
        <f>BerM3!AE259</f>
        <v>0</v>
      </c>
      <c r="J259" s="77">
        <f>BerM3!AF259</f>
        <v>0</v>
      </c>
      <c r="K259" s="77">
        <f>BerM3!AH259</f>
        <v>0</v>
      </c>
      <c r="L259" s="77">
        <f>BerM3!AI259</f>
        <v>0</v>
      </c>
      <c r="M259" s="77">
        <f>BerM3!AJ259</f>
        <v>0</v>
      </c>
      <c r="N259" s="77">
        <f>BerM3!AK259</f>
        <v>0</v>
      </c>
      <c r="O259" s="77">
        <f>BerM3!AL259</f>
        <v>0</v>
      </c>
      <c r="P259" s="77">
        <f>BerM3!AM259</f>
        <v>0</v>
      </c>
      <c r="Q259" s="78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2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BerM3!AC260</f>
        <v>0</v>
      </c>
      <c r="I260" s="77">
        <f>BerM3!AE260</f>
        <v>0</v>
      </c>
      <c r="J260" s="77">
        <f>BerM3!AF260</f>
        <v>0</v>
      </c>
      <c r="K260" s="77">
        <f>BerM3!AH260</f>
        <v>0</v>
      </c>
      <c r="L260" s="77">
        <f>BerM3!AI260</f>
        <v>0</v>
      </c>
      <c r="M260" s="77">
        <f>BerM3!AJ260</f>
        <v>0</v>
      </c>
      <c r="N260" s="77">
        <f>BerM3!AK260</f>
        <v>0</v>
      </c>
      <c r="O260" s="77">
        <f>BerM3!AL260</f>
        <v>0</v>
      </c>
      <c r="P260" s="77">
        <f>BerM3!AM260</f>
        <v>0</v>
      </c>
      <c r="Q260" s="78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2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BerM3!AC261</f>
        <v>0</v>
      </c>
      <c r="I261" s="77">
        <f>BerM3!AE261</f>
        <v>0</v>
      </c>
      <c r="J261" s="77">
        <f>BerM3!AF261</f>
        <v>0</v>
      </c>
      <c r="K261" s="77">
        <f>BerM3!AH261</f>
        <v>0</v>
      </c>
      <c r="L261" s="77">
        <f>BerM3!AI261</f>
        <v>0</v>
      </c>
      <c r="M261" s="77">
        <f>BerM3!AJ261</f>
        <v>0</v>
      </c>
      <c r="N261" s="77">
        <f>BerM3!AK261</f>
        <v>0</v>
      </c>
      <c r="O261" s="77">
        <f>BerM3!AL261</f>
        <v>0</v>
      </c>
      <c r="P261" s="77">
        <f>BerM3!AM261</f>
        <v>0</v>
      </c>
      <c r="Q261" s="78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2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BerM3!AC262</f>
        <v>0</v>
      </c>
      <c r="I262" s="77">
        <f>BerM3!AE262</f>
        <v>0</v>
      </c>
      <c r="J262" s="77">
        <f>BerM3!AF262</f>
        <v>0</v>
      </c>
      <c r="K262" s="77">
        <f>BerM3!AH262</f>
        <v>0</v>
      </c>
      <c r="L262" s="77">
        <f>BerM3!AI262</f>
        <v>0</v>
      </c>
      <c r="M262" s="77">
        <f>BerM3!AJ262</f>
        <v>0</v>
      </c>
      <c r="N262" s="77">
        <f>BerM3!AK262</f>
        <v>0</v>
      </c>
      <c r="O262" s="77">
        <f>BerM3!AL262</f>
        <v>0</v>
      </c>
      <c r="P262" s="77">
        <f>BerM3!AM262</f>
        <v>0</v>
      </c>
      <c r="Q262" s="78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2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BerM3!AC263</f>
        <v>0</v>
      </c>
      <c r="I263" s="77">
        <f>BerM3!AE263</f>
        <v>0</v>
      </c>
      <c r="J263" s="77">
        <f>BerM3!AF263</f>
        <v>0</v>
      </c>
      <c r="K263" s="77">
        <f>BerM3!AH263</f>
        <v>0</v>
      </c>
      <c r="L263" s="77">
        <f>BerM3!AI263</f>
        <v>0</v>
      </c>
      <c r="M263" s="77">
        <f>BerM3!AJ263</f>
        <v>0</v>
      </c>
      <c r="N263" s="77">
        <f>BerM3!AK263</f>
        <v>0</v>
      </c>
      <c r="O263" s="77">
        <f>BerM3!AL263</f>
        <v>0</v>
      </c>
      <c r="P263" s="77">
        <f>BerM3!AM263</f>
        <v>0</v>
      </c>
      <c r="Q263" s="78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2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BerM3!AC264</f>
        <v>0</v>
      </c>
      <c r="I264" s="77">
        <f>BerM3!AE264</f>
        <v>0</v>
      </c>
      <c r="J264" s="77">
        <f>BerM3!AF264</f>
        <v>0</v>
      </c>
      <c r="K264" s="77">
        <f>BerM3!AH264</f>
        <v>0</v>
      </c>
      <c r="L264" s="77">
        <f>BerM3!AI264</f>
        <v>0</v>
      </c>
      <c r="M264" s="77">
        <f>BerM3!AJ264</f>
        <v>0</v>
      </c>
      <c r="N264" s="77">
        <f>BerM3!AK264</f>
        <v>0</v>
      </c>
      <c r="O264" s="77">
        <f>BerM3!AL264</f>
        <v>0</v>
      </c>
      <c r="P264" s="77">
        <f>BerM3!AM264</f>
        <v>0</v>
      </c>
      <c r="Q264" s="78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2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BerM3!AC265</f>
        <v>0</v>
      </c>
      <c r="I265" s="77">
        <f>BerM3!AE265</f>
        <v>0</v>
      </c>
      <c r="J265" s="77">
        <f>BerM3!AF265</f>
        <v>0</v>
      </c>
      <c r="K265" s="77">
        <f>BerM3!AH265</f>
        <v>0</v>
      </c>
      <c r="L265" s="77">
        <f>BerM3!AI265</f>
        <v>0</v>
      </c>
      <c r="M265" s="77">
        <f>BerM3!AJ265</f>
        <v>0</v>
      </c>
      <c r="N265" s="77">
        <f>BerM3!AK265</f>
        <v>0</v>
      </c>
      <c r="O265" s="77">
        <f>BerM3!AL265</f>
        <v>0</v>
      </c>
      <c r="P265" s="77">
        <f>BerM3!AM265</f>
        <v>0</v>
      </c>
      <c r="Q265" s="78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2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BerM3!AC266</f>
        <v>0</v>
      </c>
      <c r="I266" s="77">
        <f>BerM3!AE266</f>
        <v>0</v>
      </c>
      <c r="J266" s="77">
        <f>BerM3!AF266</f>
        <v>0</v>
      </c>
      <c r="K266" s="77">
        <f>BerM3!AH266</f>
        <v>0</v>
      </c>
      <c r="L266" s="77">
        <f>BerM3!AI266</f>
        <v>0</v>
      </c>
      <c r="M266" s="77">
        <f>BerM3!AJ266</f>
        <v>0</v>
      </c>
      <c r="N266" s="77">
        <f>BerM3!AK266</f>
        <v>0</v>
      </c>
      <c r="O266" s="77">
        <f>BerM3!AL266</f>
        <v>0</v>
      </c>
      <c r="P266" s="77">
        <f>BerM3!AM266</f>
        <v>0</v>
      </c>
      <c r="Q266" s="78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2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BerM3!AC267</f>
        <v>0</v>
      </c>
      <c r="I267" s="77">
        <f>BerM3!AE267</f>
        <v>0</v>
      </c>
      <c r="J267" s="77">
        <f>BerM3!AF267</f>
        <v>0</v>
      </c>
      <c r="K267" s="77">
        <f>BerM3!AH267</f>
        <v>0</v>
      </c>
      <c r="L267" s="77">
        <f>BerM3!AI267</f>
        <v>0</v>
      </c>
      <c r="M267" s="77">
        <f>BerM3!AJ267</f>
        <v>0</v>
      </c>
      <c r="N267" s="77">
        <f>BerM3!AK267</f>
        <v>0</v>
      </c>
      <c r="O267" s="77">
        <f>BerM3!AL267</f>
        <v>0</v>
      </c>
      <c r="P267" s="77">
        <f>BerM3!AM267</f>
        <v>0</v>
      </c>
      <c r="Q267" s="78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2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BerM3!AC268</f>
        <v>0</v>
      </c>
      <c r="I268" s="77">
        <f>BerM3!AE268</f>
        <v>0</v>
      </c>
      <c r="J268" s="77">
        <f>BerM3!AF268</f>
        <v>0</v>
      </c>
      <c r="K268" s="77">
        <f>BerM3!AH268</f>
        <v>0</v>
      </c>
      <c r="L268" s="77">
        <f>BerM3!AI268</f>
        <v>0</v>
      </c>
      <c r="M268" s="77">
        <f>BerM3!AJ268</f>
        <v>0</v>
      </c>
      <c r="N268" s="77">
        <f>BerM3!AK268</f>
        <v>0</v>
      </c>
      <c r="O268" s="77">
        <f>BerM3!AL268</f>
        <v>0</v>
      </c>
      <c r="P268" s="77">
        <f>BerM3!AM268</f>
        <v>0</v>
      </c>
      <c r="Q268" s="78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2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BerM3!AC269</f>
        <v>0</v>
      </c>
      <c r="I269" s="77">
        <f>BerM3!AE269</f>
        <v>0</v>
      </c>
      <c r="J269" s="77">
        <f>BerM3!AF269</f>
        <v>0</v>
      </c>
      <c r="K269" s="77">
        <f>BerM3!AH269</f>
        <v>0</v>
      </c>
      <c r="L269" s="77">
        <f>BerM3!AI269</f>
        <v>0</v>
      </c>
      <c r="M269" s="77">
        <f>BerM3!AJ269</f>
        <v>0</v>
      </c>
      <c r="N269" s="77">
        <f>BerM3!AK269</f>
        <v>0</v>
      </c>
      <c r="O269" s="77">
        <f>BerM3!AL269</f>
        <v>0</v>
      </c>
      <c r="P269" s="77">
        <f>BerM3!AM269</f>
        <v>0</v>
      </c>
      <c r="Q269" s="78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2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BerM3!AC270</f>
        <v>0</v>
      </c>
      <c r="I270" s="77">
        <f>BerM3!AE270</f>
        <v>0</v>
      </c>
      <c r="J270" s="77">
        <f>BerM3!AF270</f>
        <v>0</v>
      </c>
      <c r="K270" s="77">
        <f>BerM3!AH270</f>
        <v>0</v>
      </c>
      <c r="L270" s="77">
        <f>BerM3!AI270</f>
        <v>0</v>
      </c>
      <c r="M270" s="77">
        <f>BerM3!AJ270</f>
        <v>0</v>
      </c>
      <c r="N270" s="77">
        <f>BerM3!AK270</f>
        <v>0</v>
      </c>
      <c r="O270" s="77">
        <f>BerM3!AL270</f>
        <v>0</v>
      </c>
      <c r="P270" s="77">
        <f>BerM3!AM270</f>
        <v>0</v>
      </c>
      <c r="Q270" s="78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2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BerM3!AC271</f>
        <v>0</v>
      </c>
      <c r="I271" s="77">
        <f>BerM3!AE271</f>
        <v>0</v>
      </c>
      <c r="J271" s="77">
        <f>BerM3!AF271</f>
        <v>0</v>
      </c>
      <c r="K271" s="77">
        <f>BerM3!AH271</f>
        <v>0</v>
      </c>
      <c r="L271" s="77">
        <f>BerM3!AI271</f>
        <v>0</v>
      </c>
      <c r="M271" s="77">
        <f>BerM3!AJ271</f>
        <v>0</v>
      </c>
      <c r="N271" s="77">
        <f>BerM3!AK271</f>
        <v>0</v>
      </c>
      <c r="O271" s="77">
        <f>BerM3!AL271</f>
        <v>0</v>
      </c>
      <c r="P271" s="77">
        <f>BerM3!AM271</f>
        <v>0</v>
      </c>
      <c r="Q271" s="78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2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BerM3!AC272</f>
        <v>0</v>
      </c>
      <c r="I272" s="77">
        <f>BerM3!AE272</f>
        <v>0</v>
      </c>
      <c r="J272" s="77">
        <f>BerM3!AF272</f>
        <v>0</v>
      </c>
      <c r="K272" s="77">
        <f>BerM3!AH272</f>
        <v>0</v>
      </c>
      <c r="L272" s="77">
        <f>BerM3!AI272</f>
        <v>0</v>
      </c>
      <c r="M272" s="77">
        <f>BerM3!AJ272</f>
        <v>0</v>
      </c>
      <c r="N272" s="77">
        <f>BerM3!AK272</f>
        <v>0</v>
      </c>
      <c r="O272" s="77">
        <f>BerM3!AL272</f>
        <v>0</v>
      </c>
      <c r="P272" s="77">
        <f>BerM3!AM272</f>
        <v>0</v>
      </c>
      <c r="Q272" s="78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2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BerM3!AC273</f>
        <v>0</v>
      </c>
      <c r="I273" s="77">
        <f>BerM3!AE273</f>
        <v>0</v>
      </c>
      <c r="J273" s="77">
        <f>BerM3!AF273</f>
        <v>0</v>
      </c>
      <c r="K273" s="77">
        <f>BerM3!AH273</f>
        <v>0</v>
      </c>
      <c r="L273" s="77">
        <f>BerM3!AI273</f>
        <v>0</v>
      </c>
      <c r="M273" s="77">
        <f>BerM3!AJ273</f>
        <v>0</v>
      </c>
      <c r="N273" s="77">
        <f>BerM3!AK273</f>
        <v>0</v>
      </c>
      <c r="O273" s="77">
        <f>BerM3!AL273</f>
        <v>0</v>
      </c>
      <c r="P273" s="77">
        <f>BerM3!AM273</f>
        <v>0</v>
      </c>
      <c r="Q273" s="78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2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BerM3!AC274</f>
        <v>0</v>
      </c>
      <c r="I274" s="77">
        <f>BerM3!AE274</f>
        <v>0</v>
      </c>
      <c r="J274" s="77">
        <f>BerM3!AF274</f>
        <v>0</v>
      </c>
      <c r="K274" s="77">
        <f>BerM3!AH274</f>
        <v>0</v>
      </c>
      <c r="L274" s="77">
        <f>BerM3!AI274</f>
        <v>0</v>
      </c>
      <c r="M274" s="77">
        <f>BerM3!AJ274</f>
        <v>0</v>
      </c>
      <c r="N274" s="77">
        <f>BerM3!AK274</f>
        <v>0</v>
      </c>
      <c r="O274" s="77">
        <f>BerM3!AL274</f>
        <v>0</v>
      </c>
      <c r="P274" s="77">
        <f>BerM3!AM274</f>
        <v>0</v>
      </c>
      <c r="Q274" s="78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2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BerM3!AC275</f>
        <v>0</v>
      </c>
      <c r="I275" s="77">
        <f>BerM3!AE275</f>
        <v>0</v>
      </c>
      <c r="J275" s="77">
        <f>BerM3!AF275</f>
        <v>0</v>
      </c>
      <c r="K275" s="77">
        <f>BerM3!AH275</f>
        <v>0</v>
      </c>
      <c r="L275" s="77">
        <f>BerM3!AI275</f>
        <v>0</v>
      </c>
      <c r="M275" s="77">
        <f>BerM3!AJ275</f>
        <v>0</v>
      </c>
      <c r="N275" s="77">
        <f>BerM3!AK275</f>
        <v>0</v>
      </c>
      <c r="O275" s="77">
        <f>BerM3!AL275</f>
        <v>0</v>
      </c>
      <c r="P275" s="77">
        <f>BerM3!AM275</f>
        <v>0</v>
      </c>
      <c r="Q275" s="78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2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BerM3!AC276</f>
        <v>0</v>
      </c>
      <c r="I276" s="77">
        <f>BerM3!AE276</f>
        <v>0</v>
      </c>
      <c r="J276" s="77">
        <f>BerM3!AF276</f>
        <v>0</v>
      </c>
      <c r="K276" s="77">
        <f>BerM3!AH276</f>
        <v>0</v>
      </c>
      <c r="L276" s="77">
        <f>BerM3!AI276</f>
        <v>0</v>
      </c>
      <c r="M276" s="77">
        <f>BerM3!AJ276</f>
        <v>0</v>
      </c>
      <c r="N276" s="77">
        <f>BerM3!AK276</f>
        <v>0</v>
      </c>
      <c r="O276" s="77">
        <f>BerM3!AL276</f>
        <v>0</v>
      </c>
      <c r="P276" s="77">
        <f>BerM3!AM276</f>
        <v>0</v>
      </c>
      <c r="Q276" s="78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2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BerM3!AC277</f>
        <v>0</v>
      </c>
      <c r="I277" s="77">
        <f>BerM3!AE277</f>
        <v>0</v>
      </c>
      <c r="J277" s="77">
        <f>BerM3!AF277</f>
        <v>0</v>
      </c>
      <c r="K277" s="77">
        <f>BerM3!AH277</f>
        <v>0</v>
      </c>
      <c r="L277" s="77">
        <f>BerM3!AI277</f>
        <v>0</v>
      </c>
      <c r="M277" s="77">
        <f>BerM3!AJ277</f>
        <v>0</v>
      </c>
      <c r="N277" s="77">
        <f>BerM3!AK277</f>
        <v>0</v>
      </c>
      <c r="O277" s="77">
        <f>BerM3!AL277</f>
        <v>0</v>
      </c>
      <c r="P277" s="77">
        <f>BerM3!AM277</f>
        <v>0</v>
      </c>
      <c r="Q277" s="78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2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BerM3!AC278</f>
        <v>0</v>
      </c>
      <c r="I278" s="77">
        <f>BerM3!AE278</f>
        <v>0</v>
      </c>
      <c r="J278" s="77">
        <f>BerM3!AF278</f>
        <v>0</v>
      </c>
      <c r="K278" s="77">
        <f>BerM3!AH278</f>
        <v>0</v>
      </c>
      <c r="L278" s="77">
        <f>BerM3!AI278</f>
        <v>0</v>
      </c>
      <c r="M278" s="77">
        <f>BerM3!AJ278</f>
        <v>0</v>
      </c>
      <c r="N278" s="77">
        <f>BerM3!AK278</f>
        <v>0</v>
      </c>
      <c r="O278" s="77">
        <f>BerM3!AL278</f>
        <v>0</v>
      </c>
      <c r="P278" s="77">
        <f>BerM3!AM278</f>
        <v>0</v>
      </c>
      <c r="Q278" s="78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2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BerM3!AC279</f>
        <v>0</v>
      </c>
      <c r="I279" s="77">
        <f>BerM3!AE279</f>
        <v>0</v>
      </c>
      <c r="J279" s="77">
        <f>BerM3!AF279</f>
        <v>0</v>
      </c>
      <c r="K279" s="77">
        <f>BerM3!AH279</f>
        <v>0</v>
      </c>
      <c r="L279" s="77">
        <f>BerM3!AI279</f>
        <v>0</v>
      </c>
      <c r="M279" s="77">
        <f>BerM3!AJ279</f>
        <v>0</v>
      </c>
      <c r="N279" s="77">
        <f>BerM3!AK279</f>
        <v>0</v>
      </c>
      <c r="O279" s="77">
        <f>BerM3!AL279</f>
        <v>0</v>
      </c>
      <c r="P279" s="77">
        <f>BerM3!AM279</f>
        <v>0</v>
      </c>
      <c r="Q279" s="78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2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BerM3!AC280</f>
        <v>0</v>
      </c>
      <c r="I280" s="77">
        <f>BerM3!AE280</f>
        <v>0</v>
      </c>
      <c r="J280" s="77">
        <f>BerM3!AF280</f>
        <v>0</v>
      </c>
      <c r="K280" s="77">
        <f>BerM3!AH280</f>
        <v>0</v>
      </c>
      <c r="L280" s="77">
        <f>BerM3!AI280</f>
        <v>0</v>
      </c>
      <c r="M280" s="77">
        <f>BerM3!AJ280</f>
        <v>0</v>
      </c>
      <c r="N280" s="77">
        <f>BerM3!AK280</f>
        <v>0</v>
      </c>
      <c r="O280" s="77">
        <f>BerM3!AL280</f>
        <v>0</v>
      </c>
      <c r="P280" s="77">
        <f>BerM3!AM280</f>
        <v>0</v>
      </c>
      <c r="Q280" s="78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2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BerM3!AC281</f>
        <v>0</v>
      </c>
      <c r="I281" s="77">
        <f>BerM3!AE281</f>
        <v>0</v>
      </c>
      <c r="J281" s="77">
        <f>BerM3!AF281</f>
        <v>0</v>
      </c>
      <c r="K281" s="77">
        <f>BerM3!AH281</f>
        <v>0</v>
      </c>
      <c r="L281" s="77">
        <f>BerM3!AI281</f>
        <v>0</v>
      </c>
      <c r="M281" s="77">
        <f>BerM3!AJ281</f>
        <v>0</v>
      </c>
      <c r="N281" s="77">
        <f>BerM3!AK281</f>
        <v>0</v>
      </c>
      <c r="O281" s="77">
        <f>BerM3!AL281</f>
        <v>0</v>
      </c>
      <c r="P281" s="77">
        <f>BerM3!AM281</f>
        <v>0</v>
      </c>
      <c r="Q281" s="78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2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BerM3!AC282</f>
        <v>0</v>
      </c>
      <c r="I282" s="77">
        <f>BerM3!AE282</f>
        <v>0</v>
      </c>
      <c r="J282" s="77">
        <f>BerM3!AF282</f>
        <v>0</v>
      </c>
      <c r="K282" s="77">
        <f>BerM3!AH282</f>
        <v>0</v>
      </c>
      <c r="L282" s="77">
        <f>BerM3!AI282</f>
        <v>0</v>
      </c>
      <c r="M282" s="77">
        <f>BerM3!AJ282</f>
        <v>0</v>
      </c>
      <c r="N282" s="77">
        <f>BerM3!AK282</f>
        <v>0</v>
      </c>
      <c r="O282" s="77">
        <f>BerM3!AL282</f>
        <v>0</v>
      </c>
      <c r="P282" s="77">
        <f>BerM3!AM282</f>
        <v>0</v>
      </c>
      <c r="Q282" s="78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2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BerM3!AC283</f>
        <v>0</v>
      </c>
      <c r="I283" s="77">
        <f>BerM3!AE283</f>
        <v>0</v>
      </c>
      <c r="J283" s="77">
        <f>BerM3!AF283</f>
        <v>0</v>
      </c>
      <c r="K283" s="77">
        <f>BerM3!AH283</f>
        <v>0</v>
      </c>
      <c r="L283" s="77">
        <f>BerM3!AI283</f>
        <v>0</v>
      </c>
      <c r="M283" s="77">
        <f>BerM3!AJ283</f>
        <v>0</v>
      </c>
      <c r="N283" s="77">
        <f>BerM3!AK283</f>
        <v>0</v>
      </c>
      <c r="O283" s="77">
        <f>BerM3!AL283</f>
        <v>0</v>
      </c>
      <c r="P283" s="77">
        <f>BerM3!AM283</f>
        <v>0</v>
      </c>
      <c r="Q283" s="78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2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BerM3!AC284</f>
        <v>0</v>
      </c>
      <c r="I284" s="77">
        <f>BerM3!AE284</f>
        <v>0</v>
      </c>
      <c r="J284" s="77">
        <f>BerM3!AF284</f>
        <v>0</v>
      </c>
      <c r="K284" s="77">
        <f>BerM3!AH284</f>
        <v>0</v>
      </c>
      <c r="L284" s="77">
        <f>BerM3!AI284</f>
        <v>0</v>
      </c>
      <c r="M284" s="77">
        <f>BerM3!AJ284</f>
        <v>0</v>
      </c>
      <c r="N284" s="77">
        <f>BerM3!AK284</f>
        <v>0</v>
      </c>
      <c r="O284" s="77">
        <f>BerM3!AL284</f>
        <v>0</v>
      </c>
      <c r="P284" s="77">
        <f>BerM3!AM284</f>
        <v>0</v>
      </c>
      <c r="Q284" s="78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2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BerM3!AC285</f>
        <v>0</v>
      </c>
      <c r="I285" s="77">
        <f>BerM3!AE285</f>
        <v>0</v>
      </c>
      <c r="J285" s="77">
        <f>BerM3!AF285</f>
        <v>0</v>
      </c>
      <c r="K285" s="77">
        <f>BerM3!AH285</f>
        <v>0</v>
      </c>
      <c r="L285" s="77">
        <f>BerM3!AI285</f>
        <v>0</v>
      </c>
      <c r="M285" s="77">
        <f>BerM3!AJ285</f>
        <v>0</v>
      </c>
      <c r="N285" s="77">
        <f>BerM3!AK285</f>
        <v>0</v>
      </c>
      <c r="O285" s="77">
        <f>BerM3!AL285</f>
        <v>0</v>
      </c>
      <c r="P285" s="77">
        <f>BerM3!AM285</f>
        <v>0</v>
      </c>
      <c r="Q285" s="78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2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BerM3!AC286</f>
        <v>0</v>
      </c>
      <c r="I286" s="77">
        <f>BerM3!AE286</f>
        <v>0</v>
      </c>
      <c r="J286" s="77">
        <f>BerM3!AF286</f>
        <v>0</v>
      </c>
      <c r="K286" s="77">
        <f>BerM3!AH286</f>
        <v>0</v>
      </c>
      <c r="L286" s="77">
        <f>BerM3!AI286</f>
        <v>0</v>
      </c>
      <c r="M286" s="77">
        <f>BerM3!AJ286</f>
        <v>0</v>
      </c>
      <c r="N286" s="77">
        <f>BerM3!AK286</f>
        <v>0</v>
      </c>
      <c r="O286" s="77">
        <f>BerM3!AL286</f>
        <v>0</v>
      </c>
      <c r="P286" s="77">
        <f>BerM3!AM286</f>
        <v>0</v>
      </c>
      <c r="Q286" s="78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2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BerM3!AC287</f>
        <v>0</v>
      </c>
      <c r="I287" s="77">
        <f>BerM3!AE287</f>
        <v>0</v>
      </c>
      <c r="J287" s="77">
        <f>BerM3!AF287</f>
        <v>0</v>
      </c>
      <c r="K287" s="77">
        <f>BerM3!AH287</f>
        <v>0</v>
      </c>
      <c r="L287" s="77">
        <f>BerM3!AI287</f>
        <v>0</v>
      </c>
      <c r="M287" s="77">
        <f>BerM3!AJ287</f>
        <v>0</v>
      </c>
      <c r="N287" s="77">
        <f>BerM3!AK287</f>
        <v>0</v>
      </c>
      <c r="O287" s="77">
        <f>BerM3!AL287</f>
        <v>0</v>
      </c>
      <c r="P287" s="77">
        <f>BerM3!AM287</f>
        <v>0</v>
      </c>
      <c r="Q287" s="78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2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BerM3!AC288</f>
        <v>0</v>
      </c>
      <c r="I288" s="77">
        <f>BerM3!AE288</f>
        <v>0</v>
      </c>
      <c r="J288" s="77">
        <f>BerM3!AF288</f>
        <v>0</v>
      </c>
      <c r="K288" s="77">
        <f>BerM3!AH288</f>
        <v>0</v>
      </c>
      <c r="L288" s="77">
        <f>BerM3!AI288</f>
        <v>0</v>
      </c>
      <c r="M288" s="77">
        <f>BerM3!AJ288</f>
        <v>0</v>
      </c>
      <c r="N288" s="77">
        <f>BerM3!AK288</f>
        <v>0</v>
      </c>
      <c r="O288" s="77">
        <f>BerM3!AL288</f>
        <v>0</v>
      </c>
      <c r="P288" s="77">
        <f>BerM3!AM288</f>
        <v>0</v>
      </c>
      <c r="Q288" s="78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2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BerM3!AC289</f>
        <v>0</v>
      </c>
      <c r="I289" s="77">
        <f>BerM3!AE289</f>
        <v>0</v>
      </c>
      <c r="J289" s="77">
        <f>BerM3!AF289</f>
        <v>0</v>
      </c>
      <c r="K289" s="77">
        <f>BerM3!AH289</f>
        <v>0</v>
      </c>
      <c r="L289" s="77">
        <f>BerM3!AI289</f>
        <v>0</v>
      </c>
      <c r="M289" s="77">
        <f>BerM3!AJ289</f>
        <v>0</v>
      </c>
      <c r="N289" s="77">
        <f>BerM3!AK289</f>
        <v>0</v>
      </c>
      <c r="O289" s="77">
        <f>BerM3!AL289</f>
        <v>0</v>
      </c>
      <c r="P289" s="77">
        <f>BerM3!AM289</f>
        <v>0</v>
      </c>
      <c r="Q289" s="78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2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BerM3!AC290</f>
        <v>0</v>
      </c>
      <c r="I290" s="77">
        <f>BerM3!AE290</f>
        <v>0</v>
      </c>
      <c r="J290" s="77">
        <f>BerM3!AF290</f>
        <v>0</v>
      </c>
      <c r="K290" s="77">
        <f>BerM3!AH290</f>
        <v>0</v>
      </c>
      <c r="L290" s="77">
        <f>BerM3!AI290</f>
        <v>0</v>
      </c>
      <c r="M290" s="77">
        <f>BerM3!AJ290</f>
        <v>0</v>
      </c>
      <c r="N290" s="77">
        <f>BerM3!AK290</f>
        <v>0</v>
      </c>
      <c r="O290" s="77">
        <f>BerM3!AL290</f>
        <v>0</v>
      </c>
      <c r="P290" s="77">
        <f>BerM3!AM290</f>
        <v>0</v>
      </c>
      <c r="Q290" s="78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2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BerM3!AC291</f>
        <v>0</v>
      </c>
      <c r="I291" s="77">
        <f>BerM3!AE291</f>
        <v>0</v>
      </c>
      <c r="J291" s="77">
        <f>BerM3!AF291</f>
        <v>0</v>
      </c>
      <c r="K291" s="77">
        <f>BerM3!AH291</f>
        <v>0</v>
      </c>
      <c r="L291" s="77">
        <f>BerM3!AI291</f>
        <v>0</v>
      </c>
      <c r="M291" s="77">
        <f>BerM3!AJ291</f>
        <v>0</v>
      </c>
      <c r="N291" s="77">
        <f>BerM3!AK291</f>
        <v>0</v>
      </c>
      <c r="O291" s="77">
        <f>BerM3!AL291</f>
        <v>0</v>
      </c>
      <c r="P291" s="77">
        <f>BerM3!AM291</f>
        <v>0</v>
      </c>
      <c r="Q291" s="78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2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BerM3!AC292</f>
        <v>0</v>
      </c>
      <c r="I292" s="77">
        <f>BerM3!AE292</f>
        <v>0</v>
      </c>
      <c r="J292" s="77">
        <f>BerM3!AF292</f>
        <v>0</v>
      </c>
      <c r="K292" s="77">
        <f>BerM3!AH292</f>
        <v>0</v>
      </c>
      <c r="L292" s="77">
        <f>BerM3!AI292</f>
        <v>0</v>
      </c>
      <c r="M292" s="77">
        <f>BerM3!AJ292</f>
        <v>0</v>
      </c>
      <c r="N292" s="77">
        <f>BerM3!AK292</f>
        <v>0</v>
      </c>
      <c r="O292" s="77">
        <f>BerM3!AL292</f>
        <v>0</v>
      </c>
      <c r="P292" s="77">
        <f>BerM3!AM292</f>
        <v>0</v>
      </c>
      <c r="Q292" s="78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2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BerM3!AC293</f>
        <v>0</v>
      </c>
      <c r="I293" s="77">
        <f>BerM3!AE293</f>
        <v>0</v>
      </c>
      <c r="J293" s="77">
        <f>BerM3!AF293</f>
        <v>0</v>
      </c>
      <c r="K293" s="77">
        <f>BerM3!AH293</f>
        <v>0</v>
      </c>
      <c r="L293" s="77">
        <f>BerM3!AI293</f>
        <v>0</v>
      </c>
      <c r="M293" s="77">
        <f>BerM3!AJ293</f>
        <v>0</v>
      </c>
      <c r="N293" s="77">
        <f>BerM3!AK293</f>
        <v>0</v>
      </c>
      <c r="O293" s="77">
        <f>BerM3!AL293</f>
        <v>0</v>
      </c>
      <c r="P293" s="77">
        <f>BerM3!AM293</f>
        <v>0</v>
      </c>
      <c r="Q293" s="78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2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BerM3!AC294</f>
        <v>0</v>
      </c>
      <c r="I294" s="77">
        <f>BerM3!AE294</f>
        <v>0</v>
      </c>
      <c r="J294" s="77">
        <f>BerM3!AF294</f>
        <v>0</v>
      </c>
      <c r="K294" s="77">
        <f>BerM3!AH294</f>
        <v>0</v>
      </c>
      <c r="L294" s="77">
        <f>BerM3!AI294</f>
        <v>0</v>
      </c>
      <c r="M294" s="77">
        <f>BerM3!AJ294</f>
        <v>0</v>
      </c>
      <c r="N294" s="77">
        <f>BerM3!AK294</f>
        <v>0</v>
      </c>
      <c r="O294" s="77">
        <f>BerM3!AL294</f>
        <v>0</v>
      </c>
      <c r="P294" s="77">
        <f>BerM3!AM294</f>
        <v>0</v>
      </c>
      <c r="Q294" s="78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2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BerM3!AC295</f>
        <v>0</v>
      </c>
      <c r="I295" s="77">
        <f>BerM3!AE295</f>
        <v>0</v>
      </c>
      <c r="J295" s="77">
        <f>BerM3!AF295</f>
        <v>0</v>
      </c>
      <c r="K295" s="77">
        <f>BerM3!AH295</f>
        <v>0</v>
      </c>
      <c r="L295" s="77">
        <f>BerM3!AI295</f>
        <v>0</v>
      </c>
      <c r="M295" s="77">
        <f>BerM3!AJ295</f>
        <v>0</v>
      </c>
      <c r="N295" s="77">
        <f>BerM3!AK295</f>
        <v>0</v>
      </c>
      <c r="O295" s="77">
        <f>BerM3!AL295</f>
        <v>0</v>
      </c>
      <c r="P295" s="77">
        <f>BerM3!AM295</f>
        <v>0</v>
      </c>
      <c r="Q295" s="78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2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BerM3!AC296</f>
        <v>0</v>
      </c>
      <c r="I296" s="77">
        <f>BerM3!AE296</f>
        <v>0</v>
      </c>
      <c r="J296" s="77">
        <f>BerM3!AF296</f>
        <v>0</v>
      </c>
      <c r="K296" s="77">
        <f>BerM3!AH296</f>
        <v>0</v>
      </c>
      <c r="L296" s="77">
        <f>BerM3!AI296</f>
        <v>0</v>
      </c>
      <c r="M296" s="77">
        <f>BerM3!AJ296</f>
        <v>0</v>
      </c>
      <c r="N296" s="77">
        <f>BerM3!AK296</f>
        <v>0</v>
      </c>
      <c r="O296" s="77">
        <f>BerM3!AL296</f>
        <v>0</v>
      </c>
      <c r="P296" s="77">
        <f>BerM3!AM296</f>
        <v>0</v>
      </c>
      <c r="Q296" s="78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2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BerM3!AC297</f>
        <v>0</v>
      </c>
      <c r="I297" s="77">
        <f>BerM3!AE297</f>
        <v>0</v>
      </c>
      <c r="J297" s="77">
        <f>BerM3!AF297</f>
        <v>0</v>
      </c>
      <c r="K297" s="77">
        <f>BerM3!AH297</f>
        <v>0</v>
      </c>
      <c r="L297" s="77">
        <f>BerM3!AI297</f>
        <v>0</v>
      </c>
      <c r="M297" s="77">
        <f>BerM3!AJ297</f>
        <v>0</v>
      </c>
      <c r="N297" s="77">
        <f>BerM3!AK297</f>
        <v>0</v>
      </c>
      <c r="O297" s="77">
        <f>BerM3!AL297</f>
        <v>0</v>
      </c>
      <c r="P297" s="77">
        <f>BerM3!AM297</f>
        <v>0</v>
      </c>
      <c r="Q297" s="78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2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BerM3!AC298</f>
        <v>0</v>
      </c>
      <c r="I298" s="77">
        <f>BerM3!AE298</f>
        <v>0</v>
      </c>
      <c r="J298" s="77">
        <f>BerM3!AF298</f>
        <v>0</v>
      </c>
      <c r="K298" s="77">
        <f>BerM3!AH298</f>
        <v>0</v>
      </c>
      <c r="L298" s="77">
        <f>BerM3!AI298</f>
        <v>0</v>
      </c>
      <c r="M298" s="77">
        <f>BerM3!AJ298</f>
        <v>0</v>
      </c>
      <c r="N298" s="77">
        <f>BerM3!AK298</f>
        <v>0</v>
      </c>
      <c r="O298" s="77">
        <f>BerM3!AL298</f>
        <v>0</v>
      </c>
      <c r="P298" s="77">
        <f>BerM3!AM298</f>
        <v>0</v>
      </c>
      <c r="Q298" s="78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2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BerM3!AC299</f>
        <v>0</v>
      </c>
      <c r="I299" s="77">
        <f>BerM3!AE299</f>
        <v>0</v>
      </c>
      <c r="J299" s="77">
        <f>BerM3!AF299</f>
        <v>0</v>
      </c>
      <c r="K299" s="77">
        <f>BerM3!AH299</f>
        <v>0</v>
      </c>
      <c r="L299" s="77">
        <f>BerM3!AI299</f>
        <v>0</v>
      </c>
      <c r="M299" s="77">
        <f>BerM3!AJ299</f>
        <v>0</v>
      </c>
      <c r="N299" s="77">
        <f>BerM3!AK299</f>
        <v>0</v>
      </c>
      <c r="O299" s="77">
        <f>BerM3!AL299</f>
        <v>0</v>
      </c>
      <c r="P299" s="77">
        <f>BerM3!AM299</f>
        <v>0</v>
      </c>
      <c r="Q299" s="78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2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BerM3!AC300</f>
        <v>0</v>
      </c>
      <c r="I300" s="77">
        <f>BerM3!AE300</f>
        <v>0</v>
      </c>
      <c r="J300" s="77">
        <f>BerM3!AF300</f>
        <v>0</v>
      </c>
      <c r="K300" s="77">
        <f>BerM3!AH300</f>
        <v>0</v>
      </c>
      <c r="L300" s="77">
        <f>BerM3!AI300</f>
        <v>0</v>
      </c>
      <c r="M300" s="77">
        <f>BerM3!AJ300</f>
        <v>0</v>
      </c>
      <c r="N300" s="77">
        <f>BerM3!AK300</f>
        <v>0</v>
      </c>
      <c r="O300" s="77">
        <f>BerM3!AL300</f>
        <v>0</v>
      </c>
      <c r="P300" s="77">
        <f>BerM3!AM300</f>
        <v>0</v>
      </c>
      <c r="Q300" s="78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Mutualiteit" enableFormatConditionsCalculation="0">
    <tabColor indexed="61"/>
  </sheetPr>
  <dimension ref="A1:I250"/>
  <sheetViews>
    <sheetView workbookViewId="0"/>
  </sheetViews>
  <sheetFormatPr defaultRowHeight="11.25" x14ac:dyDescent="0.2"/>
  <cols>
    <col min="1" max="1" width="14.6640625" style="8" bestFit="1" customWidth="1"/>
    <col min="2" max="2" width="17.5" style="8" customWidth="1"/>
    <col min="3" max="3" width="23.1640625" style="8" customWidth="1"/>
    <col min="4" max="4" width="13.83203125" style="8" customWidth="1"/>
    <col min="5" max="5" width="31" style="40" customWidth="1"/>
    <col min="6" max="8" width="22.33203125" style="40" customWidth="1"/>
    <col min="9" max="9" width="16.83203125" style="68" customWidth="1"/>
    <col min="10" max="10" width="17.6640625" customWidth="1"/>
    <col min="11" max="11" width="15.33203125" customWidth="1"/>
  </cols>
  <sheetData>
    <row r="1" spans="1:9" s="52" customFormat="1" ht="12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07" t="s">
        <v>338</v>
      </c>
      <c r="F1" s="208"/>
      <c r="G1" s="208"/>
      <c r="H1" s="209"/>
    </row>
    <row r="2" spans="1:9" s="52" customFormat="1" ht="22.5" customHeigh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2018.06.a</v>
      </c>
      <c r="E2" s="215" t="s">
        <v>529</v>
      </c>
      <c r="F2" s="210" t="s">
        <v>531</v>
      </c>
      <c r="G2" s="211"/>
      <c r="H2" s="212"/>
    </row>
    <row r="3" spans="1:9" s="52" customFormat="1" ht="33.75" x14ac:dyDescent="0.2">
      <c r="A3" s="19" t="s">
        <v>21</v>
      </c>
      <c r="B3" s="19" t="s">
        <v>47</v>
      </c>
      <c r="C3" s="19" t="s">
        <v>48</v>
      </c>
      <c r="D3" s="19" t="s">
        <v>97</v>
      </c>
      <c r="E3" s="213" t="s">
        <v>530</v>
      </c>
      <c r="F3" s="99" t="str">
        <f>"Netto Entlohnung "&amp;
TEXT(Kal!A11,("MMMM "&amp;IF(TEXT(DATE(2014,1,1),"JJJJ")="2014","JJJJ",IF(TEXT(DATE(2014,1,1),"AAAA")="2014","AAAA","YYYY"))))</f>
        <v>Netto Entlohnung januari 2018</v>
      </c>
      <c r="G3" s="99" t="str">
        <f>"Netto Entlohnung "&amp;
TEXT(Kal!A12,("MMMM "&amp;IF(TEXT(DATE(2014,1,1),"JJJJ")="2014","JJJJ",IF(TEXT(DATE(2014,1,1),"AAAA")="2014","AAAA","YYYY"))))</f>
        <v>Netto Entlohnung februari 2018</v>
      </c>
      <c r="H3" s="99" t="str">
        <f>"Netto Entlohnung "&amp;
TEXT(Kal!A13,("MMMM "&amp;IF(TEXT(DATE(2014,1,1),"JJJJ")="2014","JJJJ",IF(TEXT(DATE(2014,1,1),"AAAA")="2014","AAAA","YYYY"))))</f>
        <v>Netto Entlohnung maart 2018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14">
        <f>BerKW!BR4</f>
        <v>0</v>
      </c>
      <c r="F4" s="79">
        <f ca="1">BerM1!AQ4-(BerM1!AR4-BerM1!AT4)</f>
        <v>0</v>
      </c>
      <c r="G4" s="79">
        <f ca="1">BerM2!AQ4-(BerM2!AR4-BerM2!AT4)</f>
        <v>0</v>
      </c>
      <c r="H4" s="79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14">
        <f>BerKW!BR5</f>
        <v>0</v>
      </c>
      <c r="F5" s="79">
        <f ca="1">BerM1!AQ5-(BerM1!AR5-BerM1!AT5)</f>
        <v>0</v>
      </c>
      <c r="G5" s="79">
        <f ca="1">BerM2!AQ5-(BerM2!AR5-BerM2!AT5)</f>
        <v>0</v>
      </c>
      <c r="H5" s="79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14">
        <f>BerKW!BR6</f>
        <v>0</v>
      </c>
      <c r="F6" s="79">
        <f ca="1">BerM1!AQ6-(BerM1!AR6-BerM1!AT6)</f>
        <v>0</v>
      </c>
      <c r="G6" s="79">
        <f ca="1">BerM2!AQ6-(BerM2!AR6-BerM2!AT6)</f>
        <v>0</v>
      </c>
      <c r="H6" s="79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14">
        <f>BerKW!BR7</f>
        <v>0</v>
      </c>
      <c r="F7" s="79">
        <f ca="1">BerM1!AQ7-(BerM1!AR7-BerM1!AT7)</f>
        <v>0</v>
      </c>
      <c r="G7" s="79">
        <f ca="1">BerM2!AQ7-(BerM2!AR7-BerM2!AT7)</f>
        <v>0</v>
      </c>
      <c r="H7" s="79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14">
        <f>BerKW!BR8</f>
        <v>0</v>
      </c>
      <c r="F8" s="79">
        <f ca="1">BerM1!AQ8-(BerM1!AR8-BerM1!AT8)</f>
        <v>0</v>
      </c>
      <c r="G8" s="79">
        <f ca="1">BerM2!AQ8-(BerM2!AR8-BerM2!AT8)</f>
        <v>0</v>
      </c>
      <c r="H8" s="79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14">
        <f>BerKW!BR9</f>
        <v>0</v>
      </c>
      <c r="F9" s="79">
        <f ca="1">BerM1!AQ9-(BerM1!AR9-BerM1!AT9)</f>
        <v>0</v>
      </c>
      <c r="G9" s="79">
        <f ca="1">BerM2!AQ9-(BerM2!AR9-BerM2!AT9)</f>
        <v>0</v>
      </c>
      <c r="H9" s="79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14">
        <f>BerKW!BR10</f>
        <v>0</v>
      </c>
      <c r="F10" s="79">
        <f ca="1">BerM1!AQ10-(BerM1!AR10-BerM1!AT10)</f>
        <v>0</v>
      </c>
      <c r="G10" s="79">
        <f ca="1">BerM2!AQ10-(BerM2!AR10-BerM2!AT10)</f>
        <v>0</v>
      </c>
      <c r="H10" s="79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14">
        <f>BerKW!BR11</f>
        <v>0</v>
      </c>
      <c r="F11" s="79">
        <f ca="1">BerM1!AQ11-(BerM1!AR11-BerM1!AT11)</f>
        <v>0</v>
      </c>
      <c r="G11" s="79">
        <f ca="1">BerM2!AQ11-(BerM2!AR11-BerM2!AT11)</f>
        <v>0</v>
      </c>
      <c r="H11" s="79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14">
        <f>BerKW!BR12</f>
        <v>0</v>
      </c>
      <c r="F12" s="79">
        <f ca="1">BerM1!AQ12-(BerM1!AR12-BerM1!AT12)</f>
        <v>0</v>
      </c>
      <c r="G12" s="79">
        <f ca="1">BerM2!AQ12-(BerM2!AR12-BerM2!AT12)</f>
        <v>0</v>
      </c>
      <c r="H12" s="79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14">
        <f>BerKW!BR13</f>
        <v>0</v>
      </c>
      <c r="F13" s="79">
        <f ca="1">BerM1!AQ13-(BerM1!AR13-BerM1!AT13)</f>
        <v>0</v>
      </c>
      <c r="G13" s="79">
        <f ca="1">BerM2!AQ13-(BerM2!AR13-BerM2!AT13)</f>
        <v>0</v>
      </c>
      <c r="H13" s="79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14">
        <f>BerKW!BR14</f>
        <v>0</v>
      </c>
      <c r="F14" s="79">
        <f ca="1">BerM1!AQ14-(BerM1!AR14-BerM1!AT14)</f>
        <v>0</v>
      </c>
      <c r="G14" s="79">
        <f ca="1">BerM2!AQ14-(BerM2!AR14-BerM2!AT14)</f>
        <v>0</v>
      </c>
      <c r="H14" s="79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14">
        <f>BerKW!BR15</f>
        <v>0</v>
      </c>
      <c r="F15" s="79">
        <f ca="1">BerM1!AQ15-(BerM1!AR15-BerM1!AT15)</f>
        <v>0</v>
      </c>
      <c r="G15" s="79">
        <f ca="1">BerM2!AQ15-(BerM2!AR15-BerM2!AT15)</f>
        <v>0</v>
      </c>
      <c r="H15" s="79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14">
        <f>BerKW!BR16</f>
        <v>0</v>
      </c>
      <c r="F16" s="79">
        <f ca="1">BerM1!AQ16-(BerM1!AR16-BerM1!AT16)</f>
        <v>0</v>
      </c>
      <c r="G16" s="79">
        <f ca="1">BerM2!AQ16-(BerM2!AR16-BerM2!AT16)</f>
        <v>0</v>
      </c>
      <c r="H16" s="79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14">
        <f>BerKW!BR17</f>
        <v>0</v>
      </c>
      <c r="F17" s="79">
        <f ca="1">BerM1!AQ17-(BerM1!AR17-BerM1!AT17)</f>
        <v>0</v>
      </c>
      <c r="G17" s="79">
        <f ca="1">BerM2!AQ17-(BerM2!AR17-BerM2!AT17)</f>
        <v>0</v>
      </c>
      <c r="H17" s="79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14">
        <f>BerKW!BR18</f>
        <v>0</v>
      </c>
      <c r="F18" s="79">
        <f ca="1">BerM1!AQ18-(BerM1!AR18-BerM1!AT18)</f>
        <v>0</v>
      </c>
      <c r="G18" s="79">
        <f ca="1">BerM2!AQ18-(BerM2!AR18-BerM2!AT18)</f>
        <v>0</v>
      </c>
      <c r="H18" s="79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14">
        <f>BerKW!BR19</f>
        <v>0</v>
      </c>
      <c r="F19" s="79">
        <f ca="1">BerM1!AQ19-(BerM1!AR19-BerM1!AT19)</f>
        <v>0</v>
      </c>
      <c r="G19" s="79">
        <f ca="1">BerM2!AQ19-(BerM2!AR19-BerM2!AT19)</f>
        <v>0</v>
      </c>
      <c r="H19" s="79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14">
        <f>BerKW!BR20</f>
        <v>0</v>
      </c>
      <c r="F20" s="79">
        <f ca="1">BerM1!AQ20-(BerM1!AR20-BerM1!AT20)</f>
        <v>0</v>
      </c>
      <c r="G20" s="79">
        <f ca="1">BerM2!AQ20-(BerM2!AR20-BerM2!AT20)</f>
        <v>0</v>
      </c>
      <c r="H20" s="79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14">
        <f>BerKW!BR21</f>
        <v>0</v>
      </c>
      <c r="F21" s="79">
        <f ca="1">BerM1!AQ21-(BerM1!AR21-BerM1!AT21)</f>
        <v>0</v>
      </c>
      <c r="G21" s="79">
        <f ca="1">BerM2!AQ21-(BerM2!AR21-BerM2!AT21)</f>
        <v>0</v>
      </c>
      <c r="H21" s="79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14">
        <f>BerKW!BR22</f>
        <v>0</v>
      </c>
      <c r="F22" s="79">
        <f ca="1">BerM1!AQ22-(BerM1!AR22-BerM1!AT22)</f>
        <v>0</v>
      </c>
      <c r="G22" s="79">
        <f ca="1">BerM2!AQ22-(BerM2!AR22-BerM2!AT22)</f>
        <v>0</v>
      </c>
      <c r="H22" s="79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14">
        <f>BerKW!BR23</f>
        <v>0</v>
      </c>
      <c r="F23" s="79">
        <f ca="1">BerM1!AQ23-(BerM1!AR23-BerM1!AT23)</f>
        <v>0</v>
      </c>
      <c r="G23" s="79">
        <f ca="1">BerM2!AQ23-(BerM2!AR23-BerM2!AT23)</f>
        <v>0</v>
      </c>
      <c r="H23" s="79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14">
        <f>BerKW!BR24</f>
        <v>0</v>
      </c>
      <c r="F24" s="79">
        <f ca="1">BerM1!AQ24-(BerM1!AR24-BerM1!AT24)</f>
        <v>0</v>
      </c>
      <c r="G24" s="79">
        <f ca="1">BerM2!AQ24-(BerM2!AR24-BerM2!AT24)</f>
        <v>0</v>
      </c>
      <c r="H24" s="79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14">
        <f>BerKW!BR25</f>
        <v>0</v>
      </c>
      <c r="F25" s="79">
        <f ca="1">BerM1!AQ25-(BerM1!AR25-BerM1!AT25)</f>
        <v>0</v>
      </c>
      <c r="G25" s="79">
        <f ca="1">BerM2!AQ25-(BerM2!AR25-BerM2!AT25)</f>
        <v>0</v>
      </c>
      <c r="H25" s="79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14">
        <f>BerKW!BR26</f>
        <v>0</v>
      </c>
      <c r="F26" s="79">
        <f ca="1">BerM1!AQ26-(BerM1!AR26-BerM1!AT26)</f>
        <v>0</v>
      </c>
      <c r="G26" s="79">
        <f ca="1">BerM2!AQ26-(BerM2!AR26-BerM2!AT26)</f>
        <v>0</v>
      </c>
      <c r="H26" s="79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14">
        <f>BerKW!BR27</f>
        <v>0</v>
      </c>
      <c r="F27" s="79">
        <f ca="1">BerM1!AQ27-(BerM1!AR27-BerM1!AT27)</f>
        <v>0</v>
      </c>
      <c r="G27" s="79">
        <f ca="1">BerM2!AQ27-(BerM2!AR27-BerM2!AT27)</f>
        <v>0</v>
      </c>
      <c r="H27" s="79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14">
        <f>BerKW!BR28</f>
        <v>0</v>
      </c>
      <c r="F28" s="79">
        <f ca="1">BerM1!AQ28-(BerM1!AR28-BerM1!AT28)</f>
        <v>0</v>
      </c>
      <c r="G28" s="79">
        <f ca="1">BerM2!AQ28-(BerM2!AR28-BerM2!AT28)</f>
        <v>0</v>
      </c>
      <c r="H28" s="79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14">
        <f>BerKW!BR29</f>
        <v>0</v>
      </c>
      <c r="F29" s="79">
        <f ca="1">BerM1!AQ29-(BerM1!AR29-BerM1!AT29)</f>
        <v>0</v>
      </c>
      <c r="G29" s="79">
        <f ca="1">BerM2!AQ29-(BerM2!AR29-BerM2!AT29)</f>
        <v>0</v>
      </c>
      <c r="H29" s="79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14">
        <f>BerKW!BR30</f>
        <v>0</v>
      </c>
      <c r="F30" s="79">
        <f ca="1">BerM1!AQ30-(BerM1!AR30-BerM1!AT30)</f>
        <v>0</v>
      </c>
      <c r="G30" s="79">
        <f ca="1">BerM2!AQ30-(BerM2!AR30-BerM2!AT30)</f>
        <v>0</v>
      </c>
      <c r="H30" s="79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14">
        <f>BerKW!BR31</f>
        <v>0</v>
      </c>
      <c r="F31" s="79">
        <f ca="1">BerM1!AQ31-(BerM1!AR31-BerM1!AT31)</f>
        <v>0</v>
      </c>
      <c r="G31" s="79">
        <f ca="1">BerM2!AQ31-(BerM2!AR31-BerM2!AT31)</f>
        <v>0</v>
      </c>
      <c r="H31" s="79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14">
        <f>BerKW!BR32</f>
        <v>0</v>
      </c>
      <c r="F32" s="79">
        <f ca="1">BerM1!AQ32-(BerM1!AR32-BerM1!AT32)</f>
        <v>0</v>
      </c>
      <c r="G32" s="79">
        <f ca="1">BerM2!AQ32-(BerM2!AR32-BerM2!AT32)</f>
        <v>0</v>
      </c>
      <c r="H32" s="79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14">
        <f>BerKW!BR33</f>
        <v>0</v>
      </c>
      <c r="F33" s="79">
        <f ca="1">BerM1!AQ33-(BerM1!AR33-BerM1!AT33)</f>
        <v>0</v>
      </c>
      <c r="G33" s="79">
        <f ca="1">BerM2!AQ33-(BerM2!AR33-BerM2!AT33)</f>
        <v>0</v>
      </c>
      <c r="H33" s="79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14">
        <f>BerKW!BR34</f>
        <v>0</v>
      </c>
      <c r="F34" s="79">
        <f ca="1">BerM1!AQ34-(BerM1!AR34-BerM1!AT34)</f>
        <v>0</v>
      </c>
      <c r="G34" s="79">
        <f ca="1">BerM2!AQ34-(BerM2!AR34-BerM2!AT34)</f>
        <v>0</v>
      </c>
      <c r="H34" s="79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14">
        <f>BerKW!BR35</f>
        <v>0</v>
      </c>
      <c r="F35" s="79">
        <f ca="1">BerM1!AQ35-(BerM1!AR35-BerM1!AT35)</f>
        <v>0</v>
      </c>
      <c r="G35" s="79">
        <f ca="1">BerM2!AQ35-(BerM2!AR35-BerM2!AT35)</f>
        <v>0</v>
      </c>
      <c r="H35" s="79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14">
        <f>BerKW!BR36</f>
        <v>0</v>
      </c>
      <c r="F36" s="79">
        <f ca="1">BerM1!AQ36-(BerM1!AR36-BerM1!AT36)</f>
        <v>0</v>
      </c>
      <c r="G36" s="79">
        <f ca="1">BerM2!AQ36-(BerM2!AR36-BerM2!AT36)</f>
        <v>0</v>
      </c>
      <c r="H36" s="79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14">
        <f>BerKW!BR37</f>
        <v>0</v>
      </c>
      <c r="F37" s="79">
        <f ca="1">BerM1!AQ37-(BerM1!AR37-BerM1!AT37)</f>
        <v>0</v>
      </c>
      <c r="G37" s="79">
        <f ca="1">BerM2!AQ37-(BerM2!AR37-BerM2!AT37)</f>
        <v>0</v>
      </c>
      <c r="H37" s="79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14">
        <f>BerKW!BR38</f>
        <v>0</v>
      </c>
      <c r="F38" s="79">
        <f ca="1">BerM1!AQ38-(BerM1!AR38-BerM1!AT38)</f>
        <v>0</v>
      </c>
      <c r="G38" s="79">
        <f ca="1">BerM2!AQ38-(BerM2!AR38-BerM2!AT38)</f>
        <v>0</v>
      </c>
      <c r="H38" s="79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14">
        <f>BerKW!BR39</f>
        <v>0</v>
      </c>
      <c r="F39" s="79">
        <f ca="1">BerM1!AQ39-(BerM1!AR39-BerM1!AT39)</f>
        <v>0</v>
      </c>
      <c r="G39" s="79">
        <f ca="1">BerM2!AQ39-(BerM2!AR39-BerM2!AT39)</f>
        <v>0</v>
      </c>
      <c r="H39" s="79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14">
        <f>BerKW!BR40</f>
        <v>0</v>
      </c>
      <c r="F40" s="79">
        <f ca="1">BerM1!AQ40-(BerM1!AR40-BerM1!AT40)</f>
        <v>0</v>
      </c>
      <c r="G40" s="79">
        <f ca="1">BerM2!AQ40-(BerM2!AR40-BerM2!AT40)</f>
        <v>0</v>
      </c>
      <c r="H40" s="79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14">
        <f>BerKW!BR41</f>
        <v>0</v>
      </c>
      <c r="F41" s="79">
        <f ca="1">BerM1!AQ41-(BerM1!AR41-BerM1!AT41)</f>
        <v>0</v>
      </c>
      <c r="G41" s="79">
        <f ca="1">BerM2!AQ41-(BerM2!AR41-BerM2!AT41)</f>
        <v>0</v>
      </c>
      <c r="H41" s="79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14">
        <f>BerKW!BR42</f>
        <v>0</v>
      </c>
      <c r="F42" s="79">
        <f ca="1">BerM1!AQ42-(BerM1!AR42-BerM1!AT42)</f>
        <v>0</v>
      </c>
      <c r="G42" s="79">
        <f ca="1">BerM2!AQ42-(BerM2!AR42-BerM2!AT42)</f>
        <v>0</v>
      </c>
      <c r="H42" s="79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14">
        <f>BerKW!BR43</f>
        <v>0</v>
      </c>
      <c r="F43" s="79">
        <f ca="1">BerM1!AQ43-(BerM1!AR43-BerM1!AT43)</f>
        <v>0</v>
      </c>
      <c r="G43" s="79">
        <f ca="1">BerM2!AQ43-(BerM2!AR43-BerM2!AT43)</f>
        <v>0</v>
      </c>
      <c r="H43" s="79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14">
        <f>BerKW!BR44</f>
        <v>0</v>
      </c>
      <c r="F44" s="79">
        <f ca="1">BerM1!AQ44-(BerM1!AR44-BerM1!AT44)</f>
        <v>0</v>
      </c>
      <c r="G44" s="79">
        <f ca="1">BerM2!AQ44-(BerM2!AR44-BerM2!AT44)</f>
        <v>0</v>
      </c>
      <c r="H44" s="79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14">
        <f>BerKW!BR45</f>
        <v>0</v>
      </c>
      <c r="F45" s="79">
        <f ca="1">BerM1!AQ45-(BerM1!AR45-BerM1!AT45)</f>
        <v>0</v>
      </c>
      <c r="G45" s="79">
        <f ca="1">BerM2!AQ45-(BerM2!AR45-BerM2!AT45)</f>
        <v>0</v>
      </c>
      <c r="H45" s="79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14">
        <f>BerKW!BR46</f>
        <v>0</v>
      </c>
      <c r="F46" s="79">
        <f ca="1">BerM1!AQ46-(BerM1!AR46-BerM1!AT46)</f>
        <v>0</v>
      </c>
      <c r="G46" s="79">
        <f ca="1">BerM2!AQ46-(BerM2!AR46-BerM2!AT46)</f>
        <v>0</v>
      </c>
      <c r="H46" s="79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14">
        <f>BerKW!BR47</f>
        <v>0</v>
      </c>
      <c r="F47" s="79">
        <f ca="1">BerM1!AQ47-(BerM1!AR47-BerM1!AT47)</f>
        <v>0</v>
      </c>
      <c r="G47" s="79">
        <f ca="1">BerM2!AQ47-(BerM2!AR47-BerM2!AT47)</f>
        <v>0</v>
      </c>
      <c r="H47" s="79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14">
        <f>BerKW!BR48</f>
        <v>0</v>
      </c>
      <c r="F48" s="79">
        <f ca="1">BerM1!AQ48-(BerM1!AR48-BerM1!AT48)</f>
        <v>0</v>
      </c>
      <c r="G48" s="79">
        <f ca="1">BerM2!AQ48-(BerM2!AR48-BerM2!AT48)</f>
        <v>0</v>
      </c>
      <c r="H48" s="79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14">
        <f>BerKW!BR49</f>
        <v>0</v>
      </c>
      <c r="F49" s="79">
        <f ca="1">BerM1!AQ49-(BerM1!AR49-BerM1!AT49)</f>
        <v>0</v>
      </c>
      <c r="G49" s="79">
        <f ca="1">BerM2!AQ49-(BerM2!AR49-BerM2!AT49)</f>
        <v>0</v>
      </c>
      <c r="H49" s="79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14">
        <f>BerKW!BR50</f>
        <v>0</v>
      </c>
      <c r="F50" s="79">
        <f ca="1">BerM1!AQ50-(BerM1!AR50-BerM1!AT50)</f>
        <v>0</v>
      </c>
      <c r="G50" s="79">
        <f ca="1">BerM2!AQ50-(BerM2!AR50-BerM2!AT50)</f>
        <v>0</v>
      </c>
      <c r="H50" s="79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14">
        <f>BerKW!BR51</f>
        <v>0</v>
      </c>
      <c r="F51" s="79">
        <f ca="1">BerM1!AQ51-(BerM1!AR51-BerM1!AT51)</f>
        <v>0</v>
      </c>
      <c r="G51" s="79">
        <f ca="1">BerM2!AQ51-(BerM2!AR51-BerM2!AT51)</f>
        <v>0</v>
      </c>
      <c r="H51" s="79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14">
        <f>BerKW!BR52</f>
        <v>0</v>
      </c>
      <c r="F52" s="79">
        <f ca="1">BerM1!AQ52-(BerM1!AR52-BerM1!AT52)</f>
        <v>0</v>
      </c>
      <c r="G52" s="79">
        <f ca="1">BerM2!AQ52-(BerM2!AR52-BerM2!AT52)</f>
        <v>0</v>
      </c>
      <c r="H52" s="79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14">
        <f>BerKW!BR53</f>
        <v>0</v>
      </c>
      <c r="F53" s="79">
        <f ca="1">BerM1!AQ53-(BerM1!AR53-BerM1!AT53)</f>
        <v>0</v>
      </c>
      <c r="G53" s="79">
        <f ca="1">BerM2!AQ53-(BerM2!AR53-BerM2!AT53)</f>
        <v>0</v>
      </c>
      <c r="H53" s="79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14">
        <f>BerKW!BR54</f>
        <v>0</v>
      </c>
      <c r="F54" s="79">
        <f ca="1">BerM1!AQ54-(BerM1!AR54-BerM1!AT54)</f>
        <v>0</v>
      </c>
      <c r="G54" s="79">
        <f ca="1">BerM2!AQ54-(BerM2!AR54-BerM2!AT54)</f>
        <v>0</v>
      </c>
      <c r="H54" s="79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14">
        <f>BerKW!BR55</f>
        <v>0</v>
      </c>
      <c r="F55" s="79">
        <f ca="1">BerM1!AQ55-(BerM1!AR55-BerM1!AT55)</f>
        <v>0</v>
      </c>
      <c r="G55" s="79">
        <f ca="1">BerM2!AQ55-(BerM2!AR55-BerM2!AT55)</f>
        <v>0</v>
      </c>
      <c r="H55" s="79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14">
        <f>BerKW!BR56</f>
        <v>0</v>
      </c>
      <c r="F56" s="79">
        <f ca="1">BerM1!AQ56-(BerM1!AR56-BerM1!AT56)</f>
        <v>0</v>
      </c>
      <c r="G56" s="79">
        <f ca="1">BerM2!AQ56-(BerM2!AR56-BerM2!AT56)</f>
        <v>0</v>
      </c>
      <c r="H56" s="79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14">
        <f>BerKW!BR57</f>
        <v>0</v>
      </c>
      <c r="F57" s="79">
        <f ca="1">BerM1!AQ57-(BerM1!AR57-BerM1!AT57)</f>
        <v>0</v>
      </c>
      <c r="G57" s="79">
        <f ca="1">BerM2!AQ57-(BerM2!AR57-BerM2!AT57)</f>
        <v>0</v>
      </c>
      <c r="H57" s="79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14">
        <f>BerKW!BR58</f>
        <v>0</v>
      </c>
      <c r="F58" s="79">
        <f ca="1">BerM1!AQ58-(BerM1!AR58-BerM1!AT58)</f>
        <v>0</v>
      </c>
      <c r="G58" s="79">
        <f ca="1">BerM2!AQ58-(BerM2!AR58-BerM2!AT58)</f>
        <v>0</v>
      </c>
      <c r="H58" s="79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14">
        <f>BerKW!BR59</f>
        <v>0</v>
      </c>
      <c r="F59" s="79">
        <f ca="1">BerM1!AQ59-(BerM1!AR59-BerM1!AT59)</f>
        <v>0</v>
      </c>
      <c r="G59" s="79">
        <f ca="1">BerM2!AQ59-(BerM2!AR59-BerM2!AT59)</f>
        <v>0</v>
      </c>
      <c r="H59" s="79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14">
        <f>BerKW!BR60</f>
        <v>0</v>
      </c>
      <c r="F60" s="79">
        <f ca="1">BerM1!AQ60-(BerM1!AR60-BerM1!AT60)</f>
        <v>0</v>
      </c>
      <c r="G60" s="79">
        <f ca="1">BerM2!AQ60-(BerM2!AR60-BerM2!AT60)</f>
        <v>0</v>
      </c>
      <c r="H60" s="79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14">
        <f>BerKW!BR61</f>
        <v>0</v>
      </c>
      <c r="F61" s="79">
        <f ca="1">BerM1!AQ61-(BerM1!AR61-BerM1!AT61)</f>
        <v>0</v>
      </c>
      <c r="G61" s="79">
        <f ca="1">BerM2!AQ61-(BerM2!AR61-BerM2!AT61)</f>
        <v>0</v>
      </c>
      <c r="H61" s="79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14">
        <f>BerKW!BR62</f>
        <v>0</v>
      </c>
      <c r="F62" s="79">
        <f ca="1">BerM1!AQ62-(BerM1!AR62-BerM1!AT62)</f>
        <v>0</v>
      </c>
      <c r="G62" s="79">
        <f ca="1">BerM2!AQ62-(BerM2!AR62-BerM2!AT62)</f>
        <v>0</v>
      </c>
      <c r="H62" s="79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14">
        <f>BerKW!BR63</f>
        <v>0</v>
      </c>
      <c r="F63" s="79">
        <f ca="1">BerM1!AQ63-(BerM1!AR63-BerM1!AT63)</f>
        <v>0</v>
      </c>
      <c r="G63" s="79">
        <f ca="1">BerM2!AQ63-(BerM2!AR63-BerM2!AT63)</f>
        <v>0</v>
      </c>
      <c r="H63" s="79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14">
        <f>BerKW!BR64</f>
        <v>0</v>
      </c>
      <c r="F64" s="79">
        <f ca="1">BerM1!AQ64-(BerM1!AR64-BerM1!AT64)</f>
        <v>0</v>
      </c>
      <c r="G64" s="79">
        <f ca="1">BerM2!AQ64-(BerM2!AR64-BerM2!AT64)</f>
        <v>0</v>
      </c>
      <c r="H64" s="79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14">
        <f>BerKW!BR65</f>
        <v>0</v>
      </c>
      <c r="F65" s="79">
        <f ca="1">BerM1!AQ65-(BerM1!AR65-BerM1!AT65)</f>
        <v>0</v>
      </c>
      <c r="G65" s="79">
        <f ca="1">BerM2!AQ65-(BerM2!AR65-BerM2!AT65)</f>
        <v>0</v>
      </c>
      <c r="H65" s="79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14">
        <f>BerKW!BR66</f>
        <v>0</v>
      </c>
      <c r="F66" s="79">
        <f ca="1">BerM1!AQ66-(BerM1!AR66-BerM1!AT66)</f>
        <v>0</v>
      </c>
      <c r="G66" s="79">
        <f ca="1">BerM2!AQ66-(BerM2!AR66-BerM2!AT66)</f>
        <v>0</v>
      </c>
      <c r="H66" s="79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14">
        <f>BerKW!BR67</f>
        <v>0</v>
      </c>
      <c r="F67" s="79">
        <f ca="1">BerM1!AQ67-(BerM1!AR67-BerM1!AT67)</f>
        <v>0</v>
      </c>
      <c r="G67" s="79">
        <f ca="1">BerM2!AQ67-(BerM2!AR67-BerM2!AT67)</f>
        <v>0</v>
      </c>
      <c r="H67" s="79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14">
        <f>BerKW!BR68</f>
        <v>0</v>
      </c>
      <c r="F68" s="79">
        <f ca="1">BerM1!AQ68-(BerM1!AR68-BerM1!AT68)</f>
        <v>0</v>
      </c>
      <c r="G68" s="79">
        <f ca="1">BerM2!AQ68-(BerM2!AR68-BerM2!AT68)</f>
        <v>0</v>
      </c>
      <c r="H68" s="79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14">
        <f>BerKW!BR69</f>
        <v>0</v>
      </c>
      <c r="F69" s="79">
        <f ca="1">BerM1!AQ69-(BerM1!AR69-BerM1!AT69)</f>
        <v>0</v>
      </c>
      <c r="G69" s="79">
        <f ca="1">BerM2!AQ69-(BerM2!AR69-BerM2!AT69)</f>
        <v>0</v>
      </c>
      <c r="H69" s="79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14">
        <f>BerKW!BR70</f>
        <v>0</v>
      </c>
      <c r="F70" s="79">
        <f ca="1">BerM1!AQ70-(BerM1!AR70-BerM1!AT70)</f>
        <v>0</v>
      </c>
      <c r="G70" s="79">
        <f ca="1">BerM2!AQ70-(BerM2!AR70-BerM2!AT70)</f>
        <v>0</v>
      </c>
      <c r="H70" s="79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14">
        <f>BerKW!BR71</f>
        <v>0</v>
      </c>
      <c r="F71" s="79">
        <f ca="1">BerM1!AQ71-(BerM1!AR71-BerM1!AT71)</f>
        <v>0</v>
      </c>
      <c r="G71" s="79">
        <f ca="1">BerM2!AQ71-(BerM2!AR71-BerM2!AT71)</f>
        <v>0</v>
      </c>
      <c r="H71" s="79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14">
        <f>BerKW!BR72</f>
        <v>0</v>
      </c>
      <c r="F72" s="79">
        <f ca="1">BerM1!AQ72-(BerM1!AR72-BerM1!AT72)</f>
        <v>0</v>
      </c>
      <c r="G72" s="79">
        <f ca="1">BerM2!AQ72-(BerM2!AR72-BerM2!AT72)</f>
        <v>0</v>
      </c>
      <c r="H72" s="79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14">
        <f>BerKW!BR73</f>
        <v>0</v>
      </c>
      <c r="F73" s="79">
        <f ca="1">BerM1!AQ73-(BerM1!AR73-BerM1!AT73)</f>
        <v>0</v>
      </c>
      <c r="G73" s="79">
        <f ca="1">BerM2!AQ73-(BerM2!AR73-BerM2!AT73)</f>
        <v>0</v>
      </c>
      <c r="H73" s="79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14">
        <f>BerKW!BR74</f>
        <v>0</v>
      </c>
      <c r="F74" s="79">
        <f ca="1">BerM1!AQ74-(BerM1!AR74-BerM1!AT74)</f>
        <v>0</v>
      </c>
      <c r="G74" s="79">
        <f ca="1">BerM2!AQ74-(BerM2!AR74-BerM2!AT74)</f>
        <v>0</v>
      </c>
      <c r="H74" s="79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14">
        <f>BerKW!BR75</f>
        <v>0</v>
      </c>
      <c r="F75" s="79">
        <f ca="1">BerM1!AQ75-(BerM1!AR75-BerM1!AT75)</f>
        <v>0</v>
      </c>
      <c r="G75" s="79">
        <f ca="1">BerM2!AQ75-(BerM2!AR75-BerM2!AT75)</f>
        <v>0</v>
      </c>
      <c r="H75" s="79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14">
        <f>BerKW!BR76</f>
        <v>0</v>
      </c>
      <c r="F76" s="79">
        <f ca="1">BerM1!AQ76-(BerM1!AR76-BerM1!AT76)</f>
        <v>0</v>
      </c>
      <c r="G76" s="79">
        <f ca="1">BerM2!AQ76-(BerM2!AR76-BerM2!AT76)</f>
        <v>0</v>
      </c>
      <c r="H76" s="79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14">
        <f>BerKW!BR77</f>
        <v>0</v>
      </c>
      <c r="F77" s="79">
        <f ca="1">BerM1!AQ77-(BerM1!AR77-BerM1!AT77)</f>
        <v>0</v>
      </c>
      <c r="G77" s="79">
        <f ca="1">BerM2!AQ77-(BerM2!AR77-BerM2!AT77)</f>
        <v>0</v>
      </c>
      <c r="H77" s="79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14">
        <f>BerKW!BR78</f>
        <v>0</v>
      </c>
      <c r="F78" s="79">
        <f ca="1">BerM1!AQ78-(BerM1!AR78-BerM1!AT78)</f>
        <v>0</v>
      </c>
      <c r="G78" s="79">
        <f ca="1">BerM2!AQ78-(BerM2!AR78-BerM2!AT78)</f>
        <v>0</v>
      </c>
      <c r="H78" s="79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14">
        <f>BerKW!BR79</f>
        <v>0</v>
      </c>
      <c r="F79" s="79">
        <f ca="1">BerM1!AQ79-(BerM1!AR79-BerM1!AT79)</f>
        <v>0</v>
      </c>
      <c r="G79" s="79">
        <f ca="1">BerM2!AQ79-(BerM2!AR79-BerM2!AT79)</f>
        <v>0</v>
      </c>
      <c r="H79" s="79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14">
        <f>BerKW!BR80</f>
        <v>0</v>
      </c>
      <c r="F80" s="79">
        <f ca="1">BerM1!AQ80-(BerM1!AR80-BerM1!AT80)</f>
        <v>0</v>
      </c>
      <c r="G80" s="79">
        <f ca="1">BerM2!AQ80-(BerM2!AR80-BerM2!AT80)</f>
        <v>0</v>
      </c>
      <c r="H80" s="79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14">
        <f>BerKW!BR81</f>
        <v>0</v>
      </c>
      <c r="F81" s="79">
        <f ca="1">BerM1!AQ81-(BerM1!AR81-BerM1!AT81)</f>
        <v>0</v>
      </c>
      <c r="G81" s="79">
        <f ca="1">BerM2!AQ81-(BerM2!AR81-BerM2!AT81)</f>
        <v>0</v>
      </c>
      <c r="H81" s="79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14">
        <f>BerKW!BR82</f>
        <v>0</v>
      </c>
      <c r="F82" s="79">
        <f ca="1">BerM1!AQ82-(BerM1!AR82-BerM1!AT82)</f>
        <v>0</v>
      </c>
      <c r="G82" s="79">
        <f ca="1">BerM2!AQ82-(BerM2!AR82-BerM2!AT82)</f>
        <v>0</v>
      </c>
      <c r="H82" s="79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14">
        <f>BerKW!BR83</f>
        <v>0</v>
      </c>
      <c r="F83" s="79">
        <f ca="1">BerM1!AQ83-(BerM1!AR83-BerM1!AT83)</f>
        <v>0</v>
      </c>
      <c r="G83" s="79">
        <f ca="1">BerM2!AQ83-(BerM2!AR83-BerM2!AT83)</f>
        <v>0</v>
      </c>
      <c r="H83" s="79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14">
        <f>BerKW!BR84</f>
        <v>0</v>
      </c>
      <c r="F84" s="79">
        <f ca="1">BerM1!AQ84-(BerM1!AR84-BerM1!AT84)</f>
        <v>0</v>
      </c>
      <c r="G84" s="79">
        <f ca="1">BerM2!AQ84-(BerM2!AR84-BerM2!AT84)</f>
        <v>0</v>
      </c>
      <c r="H84" s="79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14">
        <f>BerKW!BR85</f>
        <v>0</v>
      </c>
      <c r="F85" s="79">
        <f ca="1">BerM1!AQ85-(BerM1!AR85-BerM1!AT85)</f>
        <v>0</v>
      </c>
      <c r="G85" s="79">
        <f ca="1">BerM2!AQ85-(BerM2!AR85-BerM2!AT85)</f>
        <v>0</v>
      </c>
      <c r="H85" s="79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14">
        <f>BerKW!BR86</f>
        <v>0</v>
      </c>
      <c r="F86" s="79">
        <f ca="1">BerM1!AQ86-(BerM1!AR86-BerM1!AT86)</f>
        <v>0</v>
      </c>
      <c r="G86" s="79">
        <f ca="1">BerM2!AQ86-(BerM2!AR86-BerM2!AT86)</f>
        <v>0</v>
      </c>
      <c r="H86" s="79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14">
        <f>BerKW!BR87</f>
        <v>0</v>
      </c>
      <c r="F87" s="79">
        <f ca="1">BerM1!AQ87-(BerM1!AR87-BerM1!AT87)</f>
        <v>0</v>
      </c>
      <c r="G87" s="79">
        <f ca="1">BerM2!AQ87-(BerM2!AR87-BerM2!AT87)</f>
        <v>0</v>
      </c>
      <c r="H87" s="79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14">
        <f>BerKW!BR88</f>
        <v>0</v>
      </c>
      <c r="F88" s="79">
        <f ca="1">BerM1!AQ88-(BerM1!AR88-BerM1!AT88)</f>
        <v>0</v>
      </c>
      <c r="G88" s="79">
        <f ca="1">BerM2!AQ88-(BerM2!AR88-BerM2!AT88)</f>
        <v>0</v>
      </c>
      <c r="H88" s="79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14">
        <f>BerKW!BR89</f>
        <v>0</v>
      </c>
      <c r="F89" s="79">
        <f ca="1">BerM1!AQ89-(BerM1!AR89-BerM1!AT89)</f>
        <v>0</v>
      </c>
      <c r="G89" s="79">
        <f ca="1">BerM2!AQ89-(BerM2!AR89-BerM2!AT89)</f>
        <v>0</v>
      </c>
      <c r="H89" s="79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14">
        <f>BerKW!BR90</f>
        <v>0</v>
      </c>
      <c r="F90" s="79">
        <f ca="1">BerM1!AQ90-(BerM1!AR90-BerM1!AT90)</f>
        <v>0</v>
      </c>
      <c r="G90" s="79">
        <f ca="1">BerM2!AQ90-(BerM2!AR90-BerM2!AT90)</f>
        <v>0</v>
      </c>
      <c r="H90" s="79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14">
        <f>BerKW!BR91</f>
        <v>0</v>
      </c>
      <c r="F91" s="79">
        <f ca="1">BerM1!AQ91-(BerM1!AR91-BerM1!AT91)</f>
        <v>0</v>
      </c>
      <c r="G91" s="79">
        <f ca="1">BerM2!AQ91-(BerM2!AR91-BerM2!AT91)</f>
        <v>0</v>
      </c>
      <c r="H91" s="79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14">
        <f>BerKW!BR92</f>
        <v>0</v>
      </c>
      <c r="F92" s="79">
        <f ca="1">BerM1!AQ92-(BerM1!AR92-BerM1!AT92)</f>
        <v>0</v>
      </c>
      <c r="G92" s="79">
        <f ca="1">BerM2!AQ92-(BerM2!AR92-BerM2!AT92)</f>
        <v>0</v>
      </c>
      <c r="H92" s="79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14">
        <f>BerKW!BR93</f>
        <v>0</v>
      </c>
      <c r="F93" s="79">
        <f ca="1">BerM1!AQ93-(BerM1!AR93-BerM1!AT93)</f>
        <v>0</v>
      </c>
      <c r="G93" s="79">
        <f ca="1">BerM2!AQ93-(BerM2!AR93-BerM2!AT93)</f>
        <v>0</v>
      </c>
      <c r="H93" s="79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14">
        <f>BerKW!BR94</f>
        <v>0</v>
      </c>
      <c r="F94" s="79">
        <f ca="1">BerM1!AQ94-(BerM1!AR94-BerM1!AT94)</f>
        <v>0</v>
      </c>
      <c r="G94" s="79">
        <f ca="1">BerM2!AQ94-(BerM2!AR94-BerM2!AT94)</f>
        <v>0</v>
      </c>
      <c r="H94" s="79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14">
        <f>BerKW!BR95</f>
        <v>0</v>
      </c>
      <c r="F95" s="79">
        <f ca="1">BerM1!AQ95-(BerM1!AR95-BerM1!AT95)</f>
        <v>0</v>
      </c>
      <c r="G95" s="79">
        <f ca="1">BerM2!AQ95-(BerM2!AR95-BerM2!AT95)</f>
        <v>0</v>
      </c>
      <c r="H95" s="79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14">
        <f>BerKW!BR96</f>
        <v>0</v>
      </c>
      <c r="F96" s="79">
        <f ca="1">BerM1!AQ96-(BerM1!AR96-BerM1!AT96)</f>
        <v>0</v>
      </c>
      <c r="G96" s="79">
        <f ca="1">BerM2!AQ96-(BerM2!AR96-BerM2!AT96)</f>
        <v>0</v>
      </c>
      <c r="H96" s="79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14">
        <f>BerKW!BR97</f>
        <v>0</v>
      </c>
      <c r="F97" s="79">
        <f ca="1">BerM1!AQ97-(BerM1!AR97-BerM1!AT97)</f>
        <v>0</v>
      </c>
      <c r="G97" s="79">
        <f ca="1">BerM2!AQ97-(BerM2!AR97-BerM2!AT97)</f>
        <v>0</v>
      </c>
      <c r="H97" s="79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14">
        <f>BerKW!BR98</f>
        <v>0</v>
      </c>
      <c r="F98" s="79">
        <f ca="1">BerM1!AQ98-(BerM1!AR98-BerM1!AT98)</f>
        <v>0</v>
      </c>
      <c r="G98" s="79">
        <f ca="1">BerM2!AQ98-(BerM2!AR98-BerM2!AT98)</f>
        <v>0</v>
      </c>
      <c r="H98" s="79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14">
        <f>BerKW!BR99</f>
        <v>0</v>
      </c>
      <c r="F99" s="79">
        <f ca="1">BerM1!AQ99-(BerM1!AR99-BerM1!AT99)</f>
        <v>0</v>
      </c>
      <c r="G99" s="79">
        <f ca="1">BerM2!AQ99-(BerM2!AR99-BerM2!AT99)</f>
        <v>0</v>
      </c>
      <c r="H99" s="79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14">
        <f>BerKW!BR100</f>
        <v>0</v>
      </c>
      <c r="F100" s="79">
        <f ca="1">BerM1!AQ100-(BerM1!AR100-BerM1!AT100)</f>
        <v>0</v>
      </c>
      <c r="G100" s="79">
        <f ca="1">BerM2!AQ100-(BerM2!AR100-BerM2!AT100)</f>
        <v>0</v>
      </c>
      <c r="H100" s="79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14">
        <f>BerKW!BR101</f>
        <v>0</v>
      </c>
      <c r="F101" s="79">
        <f ca="1">BerM1!AQ101-(BerM1!AR101-BerM1!AT101)</f>
        <v>0</v>
      </c>
      <c r="G101" s="79">
        <f ca="1">BerM2!AQ101-(BerM2!AR101-BerM2!AT101)</f>
        <v>0</v>
      </c>
      <c r="H101" s="79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14">
        <f>BerKW!BR102</f>
        <v>0</v>
      </c>
      <c r="F102" s="79">
        <f ca="1">BerM1!AQ102-(BerM1!AR102-BerM1!AT102)</f>
        <v>0</v>
      </c>
      <c r="G102" s="79">
        <f ca="1">BerM2!AQ102-(BerM2!AR102-BerM2!AT102)</f>
        <v>0</v>
      </c>
      <c r="H102" s="79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14">
        <f>BerKW!BR103</f>
        <v>0</v>
      </c>
      <c r="F103" s="79">
        <f ca="1">BerM1!AQ103-(BerM1!AR103-BerM1!AT103)</f>
        <v>0</v>
      </c>
      <c r="G103" s="79">
        <f ca="1">BerM2!AQ103-(BerM2!AR103-BerM2!AT103)</f>
        <v>0</v>
      </c>
      <c r="H103" s="79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14">
        <f>BerKW!BR104</f>
        <v>0</v>
      </c>
      <c r="F104" s="79">
        <f ca="1">BerM1!AQ104-(BerM1!AR104-BerM1!AT104)</f>
        <v>0</v>
      </c>
      <c r="G104" s="79">
        <f ca="1">BerM2!AQ104-(BerM2!AR104-BerM2!AT104)</f>
        <v>0</v>
      </c>
      <c r="H104" s="79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14">
        <f>BerKW!BR105</f>
        <v>0</v>
      </c>
      <c r="F105" s="79">
        <f ca="1">BerM1!AQ105-(BerM1!AR105-BerM1!AT105)</f>
        <v>0</v>
      </c>
      <c r="G105" s="79">
        <f ca="1">BerM2!AQ105-(BerM2!AR105-BerM2!AT105)</f>
        <v>0</v>
      </c>
      <c r="H105" s="79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14">
        <f>BerKW!BR106</f>
        <v>0</v>
      </c>
      <c r="F106" s="79">
        <f ca="1">BerM1!AQ106-(BerM1!AR106-BerM1!AT106)</f>
        <v>0</v>
      </c>
      <c r="G106" s="79">
        <f ca="1">BerM2!AQ106-(BerM2!AR106-BerM2!AT106)</f>
        <v>0</v>
      </c>
      <c r="H106" s="79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14">
        <f>BerKW!BR107</f>
        <v>0</v>
      </c>
      <c r="F107" s="79">
        <f ca="1">BerM1!AQ107-(BerM1!AR107-BerM1!AT107)</f>
        <v>0</v>
      </c>
      <c r="G107" s="79">
        <f ca="1">BerM2!AQ107-(BerM2!AR107-BerM2!AT107)</f>
        <v>0</v>
      </c>
      <c r="H107" s="79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14">
        <f>BerKW!BR108</f>
        <v>0</v>
      </c>
      <c r="F108" s="79">
        <f ca="1">BerM1!AQ108-(BerM1!AR108-BerM1!AT108)</f>
        <v>0</v>
      </c>
      <c r="G108" s="79">
        <f ca="1">BerM2!AQ108-(BerM2!AR108-BerM2!AT108)</f>
        <v>0</v>
      </c>
      <c r="H108" s="79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14">
        <f>BerKW!BR109</f>
        <v>0</v>
      </c>
      <c r="F109" s="79">
        <f ca="1">BerM1!AQ109-(BerM1!AR109-BerM1!AT109)</f>
        <v>0</v>
      </c>
      <c r="G109" s="79">
        <f ca="1">BerM2!AQ109-(BerM2!AR109-BerM2!AT109)</f>
        <v>0</v>
      </c>
      <c r="H109" s="79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14">
        <f>BerKW!BR110</f>
        <v>0</v>
      </c>
      <c r="F110" s="79">
        <f ca="1">BerM1!AQ110-(BerM1!AR110-BerM1!AT110)</f>
        <v>0</v>
      </c>
      <c r="G110" s="79">
        <f ca="1">BerM2!AQ110-(BerM2!AR110-BerM2!AT110)</f>
        <v>0</v>
      </c>
      <c r="H110" s="79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14">
        <f>BerKW!BR111</f>
        <v>0</v>
      </c>
      <c r="F111" s="79">
        <f ca="1">BerM1!AQ111-(BerM1!AR111-BerM1!AT111)</f>
        <v>0</v>
      </c>
      <c r="G111" s="79">
        <f ca="1">BerM2!AQ111-(BerM2!AR111-BerM2!AT111)</f>
        <v>0</v>
      </c>
      <c r="H111" s="79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14">
        <f>BerKW!BR112</f>
        <v>0</v>
      </c>
      <c r="F112" s="79">
        <f ca="1">BerM1!AQ112-(BerM1!AR112-BerM1!AT112)</f>
        <v>0</v>
      </c>
      <c r="G112" s="79">
        <f ca="1">BerM2!AQ112-(BerM2!AR112-BerM2!AT112)</f>
        <v>0</v>
      </c>
      <c r="H112" s="79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14">
        <f>BerKW!BR113</f>
        <v>0</v>
      </c>
      <c r="F113" s="79">
        <f ca="1">BerM1!AQ113-(BerM1!AR113-BerM1!AT113)</f>
        <v>0</v>
      </c>
      <c r="G113" s="79">
        <f ca="1">BerM2!AQ113-(BerM2!AR113-BerM2!AT113)</f>
        <v>0</v>
      </c>
      <c r="H113" s="79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14">
        <f>BerKW!BR114</f>
        <v>0</v>
      </c>
      <c r="F114" s="79">
        <f ca="1">BerM1!AQ114-(BerM1!AR114-BerM1!AT114)</f>
        <v>0</v>
      </c>
      <c r="G114" s="79">
        <f ca="1">BerM2!AQ114-(BerM2!AR114-BerM2!AT114)</f>
        <v>0</v>
      </c>
      <c r="H114" s="79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14">
        <f>BerKW!BR115</f>
        <v>0</v>
      </c>
      <c r="F115" s="79">
        <f ca="1">BerM1!AQ115-(BerM1!AR115-BerM1!AT115)</f>
        <v>0</v>
      </c>
      <c r="G115" s="79">
        <f ca="1">BerM2!AQ115-(BerM2!AR115-BerM2!AT115)</f>
        <v>0</v>
      </c>
      <c r="H115" s="79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14">
        <f>BerKW!BR116</f>
        <v>0</v>
      </c>
      <c r="F116" s="79">
        <f ca="1">BerM1!AQ116-(BerM1!AR116-BerM1!AT116)</f>
        <v>0</v>
      </c>
      <c r="G116" s="79">
        <f ca="1">BerM2!AQ116-(BerM2!AR116-BerM2!AT116)</f>
        <v>0</v>
      </c>
      <c r="H116" s="79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14">
        <f>BerKW!BR117</f>
        <v>0</v>
      </c>
      <c r="F117" s="79">
        <f ca="1">BerM1!AQ117-(BerM1!AR117-BerM1!AT117)</f>
        <v>0</v>
      </c>
      <c r="G117" s="79">
        <f ca="1">BerM2!AQ117-(BerM2!AR117-BerM2!AT117)</f>
        <v>0</v>
      </c>
      <c r="H117" s="79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14">
        <f>BerKW!BR118</f>
        <v>0</v>
      </c>
      <c r="F118" s="79">
        <f ca="1">BerM1!AQ118-(BerM1!AR118-BerM1!AT118)</f>
        <v>0</v>
      </c>
      <c r="G118" s="79">
        <f ca="1">BerM2!AQ118-(BerM2!AR118-BerM2!AT118)</f>
        <v>0</v>
      </c>
      <c r="H118" s="79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14">
        <f>BerKW!BR119</f>
        <v>0</v>
      </c>
      <c r="F119" s="79">
        <f ca="1">BerM1!AQ119-(BerM1!AR119-BerM1!AT119)</f>
        <v>0</v>
      </c>
      <c r="G119" s="79">
        <f ca="1">BerM2!AQ119-(BerM2!AR119-BerM2!AT119)</f>
        <v>0</v>
      </c>
      <c r="H119" s="79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14">
        <f>BerKW!BR120</f>
        <v>0</v>
      </c>
      <c r="F120" s="79">
        <f ca="1">BerM1!AQ120-(BerM1!AR120-BerM1!AT120)</f>
        <v>0</v>
      </c>
      <c r="G120" s="79">
        <f ca="1">BerM2!AQ120-(BerM2!AR120-BerM2!AT120)</f>
        <v>0</v>
      </c>
      <c r="H120" s="79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14">
        <f>BerKW!BR121</f>
        <v>0</v>
      </c>
      <c r="F121" s="79">
        <f ca="1">BerM1!AQ121-(BerM1!AR121-BerM1!AT121)</f>
        <v>0</v>
      </c>
      <c r="G121" s="79">
        <f ca="1">BerM2!AQ121-(BerM2!AR121-BerM2!AT121)</f>
        <v>0</v>
      </c>
      <c r="H121" s="79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14">
        <f>BerKW!BR122</f>
        <v>0</v>
      </c>
      <c r="F122" s="79">
        <f ca="1">BerM1!AQ122-(BerM1!AR122-BerM1!AT122)</f>
        <v>0</v>
      </c>
      <c r="G122" s="79">
        <f ca="1">BerM2!AQ122-(BerM2!AR122-BerM2!AT122)</f>
        <v>0</v>
      </c>
      <c r="H122" s="79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14">
        <f>BerKW!BR123</f>
        <v>0</v>
      </c>
      <c r="F123" s="79">
        <f ca="1">BerM1!AQ123-(BerM1!AR123-BerM1!AT123)</f>
        <v>0</v>
      </c>
      <c r="G123" s="79">
        <f ca="1">BerM2!AQ123-(BerM2!AR123-BerM2!AT123)</f>
        <v>0</v>
      </c>
      <c r="H123" s="79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14">
        <f>BerKW!BR124</f>
        <v>0</v>
      </c>
      <c r="F124" s="79">
        <f ca="1">BerM1!AQ124-(BerM1!AR124-BerM1!AT124)</f>
        <v>0</v>
      </c>
      <c r="G124" s="79">
        <f ca="1">BerM2!AQ124-(BerM2!AR124-BerM2!AT124)</f>
        <v>0</v>
      </c>
      <c r="H124" s="79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14">
        <f>BerKW!BR125</f>
        <v>0</v>
      </c>
      <c r="F125" s="79">
        <f ca="1">BerM1!AQ125-(BerM1!AR125-BerM1!AT125)</f>
        <v>0</v>
      </c>
      <c r="G125" s="79">
        <f ca="1">BerM2!AQ125-(BerM2!AR125-BerM2!AT125)</f>
        <v>0</v>
      </c>
      <c r="H125" s="79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14">
        <f>BerKW!BR126</f>
        <v>0</v>
      </c>
      <c r="F126" s="79">
        <f ca="1">BerM1!AQ126-(BerM1!AR126-BerM1!AT126)</f>
        <v>0</v>
      </c>
      <c r="G126" s="79">
        <f ca="1">BerM2!AQ126-(BerM2!AR126-BerM2!AT126)</f>
        <v>0</v>
      </c>
      <c r="H126" s="79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14">
        <f>BerKW!BR127</f>
        <v>0</v>
      </c>
      <c r="F127" s="79">
        <f ca="1">BerM1!AQ127-(BerM1!AR127-BerM1!AT127)</f>
        <v>0</v>
      </c>
      <c r="G127" s="79">
        <f ca="1">BerM2!AQ127-(BerM2!AR127-BerM2!AT127)</f>
        <v>0</v>
      </c>
      <c r="H127" s="79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14">
        <f>BerKW!BR128</f>
        <v>0</v>
      </c>
      <c r="F128" s="79">
        <f ca="1">BerM1!AQ128-(BerM1!AR128-BerM1!AT128)</f>
        <v>0</v>
      </c>
      <c r="G128" s="79">
        <f ca="1">BerM2!AQ128-(BerM2!AR128-BerM2!AT128)</f>
        <v>0</v>
      </c>
      <c r="H128" s="79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14">
        <f>BerKW!BR129</f>
        <v>0</v>
      </c>
      <c r="F129" s="79">
        <f ca="1">BerM1!AQ129-(BerM1!AR129-BerM1!AT129)</f>
        <v>0</v>
      </c>
      <c r="G129" s="79">
        <f ca="1">BerM2!AQ129-(BerM2!AR129-BerM2!AT129)</f>
        <v>0</v>
      </c>
      <c r="H129" s="79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14">
        <f>BerKW!BR130</f>
        <v>0</v>
      </c>
      <c r="F130" s="79">
        <f ca="1">BerM1!AQ130-(BerM1!AR130-BerM1!AT130)</f>
        <v>0</v>
      </c>
      <c r="G130" s="79">
        <f ca="1">BerM2!AQ130-(BerM2!AR130-BerM2!AT130)</f>
        <v>0</v>
      </c>
      <c r="H130" s="79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14">
        <f>BerKW!BR131</f>
        <v>0</v>
      </c>
      <c r="F131" s="79">
        <f ca="1">BerM1!AQ131-(BerM1!AR131-BerM1!AT131)</f>
        <v>0</v>
      </c>
      <c r="G131" s="79">
        <f ca="1">BerM2!AQ131-(BerM2!AR131-BerM2!AT131)</f>
        <v>0</v>
      </c>
      <c r="H131" s="79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14">
        <f>BerKW!BR132</f>
        <v>0</v>
      </c>
      <c r="F132" s="79">
        <f ca="1">BerM1!AQ132-(BerM1!AR132-BerM1!AT132)</f>
        <v>0</v>
      </c>
      <c r="G132" s="79">
        <f ca="1">BerM2!AQ132-(BerM2!AR132-BerM2!AT132)</f>
        <v>0</v>
      </c>
      <c r="H132" s="79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14">
        <f>BerKW!BR133</f>
        <v>0</v>
      </c>
      <c r="F133" s="79">
        <f ca="1">BerM1!AQ133-(BerM1!AR133-BerM1!AT133)</f>
        <v>0</v>
      </c>
      <c r="G133" s="79">
        <f ca="1">BerM2!AQ133-(BerM2!AR133-BerM2!AT133)</f>
        <v>0</v>
      </c>
      <c r="H133" s="79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14">
        <f>BerKW!BR134</f>
        <v>0</v>
      </c>
      <c r="F134" s="79">
        <f ca="1">BerM1!AQ134-(BerM1!AR134-BerM1!AT134)</f>
        <v>0</v>
      </c>
      <c r="G134" s="79">
        <f ca="1">BerM2!AQ134-(BerM2!AR134-BerM2!AT134)</f>
        <v>0</v>
      </c>
      <c r="H134" s="79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14">
        <f>BerKW!BR135</f>
        <v>0</v>
      </c>
      <c r="F135" s="79">
        <f ca="1">BerM1!AQ135-(BerM1!AR135-BerM1!AT135)</f>
        <v>0</v>
      </c>
      <c r="G135" s="79">
        <f ca="1">BerM2!AQ135-(BerM2!AR135-BerM2!AT135)</f>
        <v>0</v>
      </c>
      <c r="H135" s="79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14">
        <f>BerKW!BR136</f>
        <v>0</v>
      </c>
      <c r="F136" s="79">
        <f ca="1">BerM1!AQ136-(BerM1!AR136-BerM1!AT136)</f>
        <v>0</v>
      </c>
      <c r="G136" s="79">
        <f ca="1">BerM2!AQ136-(BerM2!AR136-BerM2!AT136)</f>
        <v>0</v>
      </c>
      <c r="H136" s="79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14">
        <f>BerKW!BR137</f>
        <v>0</v>
      </c>
      <c r="F137" s="79">
        <f ca="1">BerM1!AQ137-(BerM1!AR137-BerM1!AT137)</f>
        <v>0</v>
      </c>
      <c r="G137" s="79">
        <f ca="1">BerM2!AQ137-(BerM2!AR137-BerM2!AT137)</f>
        <v>0</v>
      </c>
      <c r="H137" s="79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14">
        <f>BerKW!BR138</f>
        <v>0</v>
      </c>
      <c r="F138" s="79">
        <f ca="1">BerM1!AQ138-(BerM1!AR138-BerM1!AT138)</f>
        <v>0</v>
      </c>
      <c r="G138" s="79">
        <f ca="1">BerM2!AQ138-(BerM2!AR138-BerM2!AT138)</f>
        <v>0</v>
      </c>
      <c r="H138" s="79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14">
        <f>BerKW!BR139</f>
        <v>0</v>
      </c>
      <c r="F139" s="79">
        <f ca="1">BerM1!AQ139-(BerM1!AR139-BerM1!AT139)</f>
        <v>0</v>
      </c>
      <c r="G139" s="79">
        <f ca="1">BerM2!AQ139-(BerM2!AR139-BerM2!AT139)</f>
        <v>0</v>
      </c>
      <c r="H139" s="79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14">
        <f>BerKW!BR140</f>
        <v>0</v>
      </c>
      <c r="F140" s="79">
        <f ca="1">BerM1!AQ140-(BerM1!AR140-BerM1!AT140)</f>
        <v>0</v>
      </c>
      <c r="G140" s="79">
        <f ca="1">BerM2!AQ140-(BerM2!AR140-BerM2!AT140)</f>
        <v>0</v>
      </c>
      <c r="H140" s="79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14">
        <f>BerKW!BR141</f>
        <v>0</v>
      </c>
      <c r="F141" s="79">
        <f ca="1">BerM1!AQ141-(BerM1!AR141-BerM1!AT141)</f>
        <v>0</v>
      </c>
      <c r="G141" s="79">
        <f ca="1">BerM2!AQ141-(BerM2!AR141-BerM2!AT141)</f>
        <v>0</v>
      </c>
      <c r="H141" s="79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14">
        <f>BerKW!BR142</f>
        <v>0</v>
      </c>
      <c r="F142" s="79">
        <f ca="1">BerM1!AQ142-(BerM1!AR142-BerM1!AT142)</f>
        <v>0</v>
      </c>
      <c r="G142" s="79">
        <f ca="1">BerM2!AQ142-(BerM2!AR142-BerM2!AT142)</f>
        <v>0</v>
      </c>
      <c r="H142" s="79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14">
        <f>BerKW!BR143</f>
        <v>0</v>
      </c>
      <c r="F143" s="79">
        <f ca="1">BerM1!AQ143-(BerM1!AR143-BerM1!AT143)</f>
        <v>0</v>
      </c>
      <c r="G143" s="79">
        <f ca="1">BerM2!AQ143-(BerM2!AR143-BerM2!AT143)</f>
        <v>0</v>
      </c>
      <c r="H143" s="79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14">
        <f>BerKW!BR144</f>
        <v>0</v>
      </c>
      <c r="F144" s="79">
        <f ca="1">BerM1!AQ144-(BerM1!AR144-BerM1!AT144)</f>
        <v>0</v>
      </c>
      <c r="G144" s="79">
        <f ca="1">BerM2!AQ144-(BerM2!AR144-BerM2!AT144)</f>
        <v>0</v>
      </c>
      <c r="H144" s="79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14">
        <f>BerKW!BR145</f>
        <v>0</v>
      </c>
      <c r="F145" s="79">
        <f ca="1">BerM1!AQ145-(BerM1!AR145-BerM1!AT145)</f>
        <v>0</v>
      </c>
      <c r="G145" s="79">
        <f ca="1">BerM2!AQ145-(BerM2!AR145-BerM2!AT145)</f>
        <v>0</v>
      </c>
      <c r="H145" s="79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14">
        <f>BerKW!BR146</f>
        <v>0</v>
      </c>
      <c r="F146" s="79">
        <f ca="1">BerM1!AQ146-(BerM1!AR146-BerM1!AT146)</f>
        <v>0</v>
      </c>
      <c r="G146" s="79">
        <f ca="1">BerM2!AQ146-(BerM2!AR146-BerM2!AT146)</f>
        <v>0</v>
      </c>
      <c r="H146" s="79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14">
        <f>BerKW!BR147</f>
        <v>0</v>
      </c>
      <c r="F147" s="79">
        <f ca="1">BerM1!AQ147-(BerM1!AR147-BerM1!AT147)</f>
        <v>0</v>
      </c>
      <c r="G147" s="79">
        <f ca="1">BerM2!AQ147-(BerM2!AR147-BerM2!AT147)</f>
        <v>0</v>
      </c>
      <c r="H147" s="79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14">
        <f>BerKW!BR148</f>
        <v>0</v>
      </c>
      <c r="F148" s="79">
        <f ca="1">BerM1!AQ148-(BerM1!AR148-BerM1!AT148)</f>
        <v>0</v>
      </c>
      <c r="G148" s="79">
        <f ca="1">BerM2!AQ148-(BerM2!AR148-BerM2!AT148)</f>
        <v>0</v>
      </c>
      <c r="H148" s="79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14">
        <f>BerKW!BR149</f>
        <v>0</v>
      </c>
      <c r="F149" s="79">
        <f ca="1">BerM1!AQ149-(BerM1!AR149-BerM1!AT149)</f>
        <v>0</v>
      </c>
      <c r="G149" s="79">
        <f ca="1">BerM2!AQ149-(BerM2!AR149-BerM2!AT149)</f>
        <v>0</v>
      </c>
      <c r="H149" s="79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14">
        <f>BerKW!BR150</f>
        <v>0</v>
      </c>
      <c r="F150" s="79">
        <f ca="1">BerM1!AQ150-(BerM1!AR150-BerM1!AT150)</f>
        <v>0</v>
      </c>
      <c r="G150" s="79">
        <f ca="1">BerM2!AQ150-(BerM2!AR150-BerM2!AT150)</f>
        <v>0</v>
      </c>
      <c r="H150" s="79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14">
        <f>BerKW!BR151</f>
        <v>0</v>
      </c>
      <c r="F151" s="79">
        <f ca="1">BerM1!AQ151-(BerM1!AR151-BerM1!AT151)</f>
        <v>0</v>
      </c>
      <c r="G151" s="79">
        <f ca="1">BerM2!AQ151-(BerM2!AR151-BerM2!AT151)</f>
        <v>0</v>
      </c>
      <c r="H151" s="79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14">
        <f>BerKW!BR152</f>
        <v>0</v>
      </c>
      <c r="F152" s="79">
        <f ca="1">BerM1!AQ152-(BerM1!AR152-BerM1!AT152)</f>
        <v>0</v>
      </c>
      <c r="G152" s="79">
        <f ca="1">BerM2!AQ152-(BerM2!AR152-BerM2!AT152)</f>
        <v>0</v>
      </c>
      <c r="H152" s="79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14">
        <f>BerKW!BR153</f>
        <v>0</v>
      </c>
      <c r="F153" s="79">
        <f ca="1">BerM1!AQ153-(BerM1!AR153-BerM1!AT153)</f>
        <v>0</v>
      </c>
      <c r="G153" s="79">
        <f ca="1">BerM2!AQ153-(BerM2!AR153-BerM2!AT153)</f>
        <v>0</v>
      </c>
      <c r="H153" s="79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14">
        <f>BerKW!BR154</f>
        <v>0</v>
      </c>
      <c r="F154" s="79">
        <f ca="1">BerM1!AQ154-(BerM1!AR154-BerM1!AT154)</f>
        <v>0</v>
      </c>
      <c r="G154" s="79">
        <f ca="1">BerM2!AQ154-(BerM2!AR154-BerM2!AT154)</f>
        <v>0</v>
      </c>
      <c r="H154" s="79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14">
        <f>BerKW!BR155</f>
        <v>0</v>
      </c>
      <c r="F155" s="79">
        <f ca="1">BerM1!AQ155-(BerM1!AR155-BerM1!AT155)</f>
        <v>0</v>
      </c>
      <c r="G155" s="79">
        <f ca="1">BerM2!AQ155-(BerM2!AR155-BerM2!AT155)</f>
        <v>0</v>
      </c>
      <c r="H155" s="79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14">
        <f>BerKW!BR156</f>
        <v>0</v>
      </c>
      <c r="F156" s="79">
        <f ca="1">BerM1!AQ156-(BerM1!AR156-BerM1!AT156)</f>
        <v>0</v>
      </c>
      <c r="G156" s="79">
        <f ca="1">BerM2!AQ156-(BerM2!AR156-BerM2!AT156)</f>
        <v>0</v>
      </c>
      <c r="H156" s="79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14">
        <f>BerKW!BR157</f>
        <v>0</v>
      </c>
      <c r="F157" s="79">
        <f ca="1">BerM1!AQ157-(BerM1!AR157-BerM1!AT157)</f>
        <v>0</v>
      </c>
      <c r="G157" s="79">
        <f ca="1">BerM2!AQ157-(BerM2!AR157-BerM2!AT157)</f>
        <v>0</v>
      </c>
      <c r="H157" s="79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14">
        <f>BerKW!BR158</f>
        <v>0</v>
      </c>
      <c r="F158" s="79">
        <f ca="1">BerM1!AQ158-(BerM1!AR158-BerM1!AT158)</f>
        <v>0</v>
      </c>
      <c r="G158" s="79">
        <f ca="1">BerM2!AQ158-(BerM2!AR158-BerM2!AT158)</f>
        <v>0</v>
      </c>
      <c r="H158" s="79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14">
        <f>BerKW!BR159</f>
        <v>0</v>
      </c>
      <c r="F159" s="79">
        <f ca="1">BerM1!AQ159-(BerM1!AR159-BerM1!AT159)</f>
        <v>0</v>
      </c>
      <c r="G159" s="79">
        <f ca="1">BerM2!AQ159-(BerM2!AR159-BerM2!AT159)</f>
        <v>0</v>
      </c>
      <c r="H159" s="79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14">
        <f>BerKW!BR160</f>
        <v>0</v>
      </c>
      <c r="F160" s="79">
        <f ca="1">BerM1!AQ160-(BerM1!AR160-BerM1!AT160)</f>
        <v>0</v>
      </c>
      <c r="G160" s="79">
        <f ca="1">BerM2!AQ160-(BerM2!AR160-BerM2!AT160)</f>
        <v>0</v>
      </c>
      <c r="H160" s="79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14">
        <f>BerKW!BR161</f>
        <v>0</v>
      </c>
      <c r="F161" s="79">
        <f ca="1">BerM1!AQ161-(BerM1!AR161-BerM1!AT161)</f>
        <v>0</v>
      </c>
      <c r="G161" s="79">
        <f ca="1">BerM2!AQ161-(BerM2!AR161-BerM2!AT161)</f>
        <v>0</v>
      </c>
      <c r="H161" s="79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14">
        <f>BerKW!BR162</f>
        <v>0</v>
      </c>
      <c r="F162" s="79">
        <f ca="1">BerM1!AQ162-(BerM1!AR162-BerM1!AT162)</f>
        <v>0</v>
      </c>
      <c r="G162" s="79">
        <f ca="1">BerM2!AQ162-(BerM2!AR162-BerM2!AT162)</f>
        <v>0</v>
      </c>
      <c r="H162" s="79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14">
        <f>BerKW!BR163</f>
        <v>0</v>
      </c>
      <c r="F163" s="79">
        <f ca="1">BerM1!AQ163-(BerM1!AR163-BerM1!AT163)</f>
        <v>0</v>
      </c>
      <c r="G163" s="79">
        <f ca="1">BerM2!AQ163-(BerM2!AR163-BerM2!AT163)</f>
        <v>0</v>
      </c>
      <c r="H163" s="79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14">
        <f>BerKW!BR164</f>
        <v>0</v>
      </c>
      <c r="F164" s="79">
        <f ca="1">BerM1!AQ164-(BerM1!AR164-BerM1!AT164)</f>
        <v>0</v>
      </c>
      <c r="G164" s="79">
        <f ca="1">BerM2!AQ164-(BerM2!AR164-BerM2!AT164)</f>
        <v>0</v>
      </c>
      <c r="H164" s="79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14">
        <f>BerKW!BR165</f>
        <v>0</v>
      </c>
      <c r="F165" s="79">
        <f ca="1">BerM1!AQ165-(BerM1!AR165-BerM1!AT165)</f>
        <v>0</v>
      </c>
      <c r="G165" s="79">
        <f ca="1">BerM2!AQ165-(BerM2!AR165-BerM2!AT165)</f>
        <v>0</v>
      </c>
      <c r="H165" s="79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14">
        <f>BerKW!BR166</f>
        <v>0</v>
      </c>
      <c r="F166" s="79">
        <f ca="1">BerM1!AQ166-(BerM1!AR166-BerM1!AT166)</f>
        <v>0</v>
      </c>
      <c r="G166" s="79">
        <f ca="1">BerM2!AQ166-(BerM2!AR166-BerM2!AT166)</f>
        <v>0</v>
      </c>
      <c r="H166" s="79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14">
        <f>BerKW!BR167</f>
        <v>0</v>
      </c>
      <c r="F167" s="79">
        <f ca="1">BerM1!AQ167-(BerM1!AR167-BerM1!AT167)</f>
        <v>0</v>
      </c>
      <c r="G167" s="79">
        <f ca="1">BerM2!AQ167-(BerM2!AR167-BerM2!AT167)</f>
        <v>0</v>
      </c>
      <c r="H167" s="79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14">
        <f>BerKW!BR168</f>
        <v>0</v>
      </c>
      <c r="F168" s="79">
        <f ca="1">BerM1!AQ168-(BerM1!AR168-BerM1!AT168)</f>
        <v>0</v>
      </c>
      <c r="G168" s="79">
        <f ca="1">BerM2!AQ168-(BerM2!AR168-BerM2!AT168)</f>
        <v>0</v>
      </c>
      <c r="H168" s="79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14">
        <f>BerKW!BR169</f>
        <v>0</v>
      </c>
      <c r="F169" s="79">
        <f ca="1">BerM1!AQ169-(BerM1!AR169-BerM1!AT169)</f>
        <v>0</v>
      </c>
      <c r="G169" s="79">
        <f ca="1">BerM2!AQ169-(BerM2!AR169-BerM2!AT169)</f>
        <v>0</v>
      </c>
      <c r="H169" s="79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14">
        <f>BerKW!BR170</f>
        <v>0</v>
      </c>
      <c r="F170" s="79">
        <f ca="1">BerM1!AQ170-(BerM1!AR170-BerM1!AT170)</f>
        <v>0</v>
      </c>
      <c r="G170" s="79">
        <f ca="1">BerM2!AQ170-(BerM2!AR170-BerM2!AT170)</f>
        <v>0</v>
      </c>
      <c r="H170" s="79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14">
        <f>BerKW!BR171</f>
        <v>0</v>
      </c>
      <c r="F171" s="79">
        <f ca="1">BerM1!AQ171-(BerM1!AR171-BerM1!AT171)</f>
        <v>0</v>
      </c>
      <c r="G171" s="79">
        <f ca="1">BerM2!AQ171-(BerM2!AR171-BerM2!AT171)</f>
        <v>0</v>
      </c>
      <c r="H171" s="79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14">
        <f>BerKW!BR172</f>
        <v>0</v>
      </c>
      <c r="F172" s="79">
        <f ca="1">BerM1!AQ172-(BerM1!AR172-BerM1!AT172)</f>
        <v>0</v>
      </c>
      <c r="G172" s="79">
        <f ca="1">BerM2!AQ172-(BerM2!AR172-BerM2!AT172)</f>
        <v>0</v>
      </c>
      <c r="H172" s="79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14">
        <f>BerKW!BR173</f>
        <v>0</v>
      </c>
      <c r="F173" s="79">
        <f ca="1">BerM1!AQ173-(BerM1!AR173-BerM1!AT173)</f>
        <v>0</v>
      </c>
      <c r="G173" s="79">
        <f ca="1">BerM2!AQ173-(BerM2!AR173-BerM2!AT173)</f>
        <v>0</v>
      </c>
      <c r="H173" s="79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14">
        <f>BerKW!BR174</f>
        <v>0</v>
      </c>
      <c r="F174" s="79">
        <f ca="1">BerM1!AQ174-(BerM1!AR174-BerM1!AT174)</f>
        <v>0</v>
      </c>
      <c r="G174" s="79">
        <f ca="1">BerM2!AQ174-(BerM2!AR174-BerM2!AT174)</f>
        <v>0</v>
      </c>
      <c r="H174" s="79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14">
        <f>BerKW!BR175</f>
        <v>0</v>
      </c>
      <c r="F175" s="79">
        <f ca="1">BerM1!AQ175-(BerM1!AR175-BerM1!AT175)</f>
        <v>0</v>
      </c>
      <c r="G175" s="79">
        <f ca="1">BerM2!AQ175-(BerM2!AR175-BerM2!AT175)</f>
        <v>0</v>
      </c>
      <c r="H175" s="79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14">
        <f>BerKW!BR176</f>
        <v>0</v>
      </c>
      <c r="F176" s="79">
        <f ca="1">BerM1!AQ176-(BerM1!AR176-BerM1!AT176)</f>
        <v>0</v>
      </c>
      <c r="G176" s="79">
        <f ca="1">BerM2!AQ176-(BerM2!AR176-BerM2!AT176)</f>
        <v>0</v>
      </c>
      <c r="H176" s="79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14">
        <f>BerKW!BR177</f>
        <v>0</v>
      </c>
      <c r="F177" s="79">
        <f ca="1">BerM1!AQ177-(BerM1!AR177-BerM1!AT177)</f>
        <v>0</v>
      </c>
      <c r="G177" s="79">
        <f ca="1">BerM2!AQ177-(BerM2!AR177-BerM2!AT177)</f>
        <v>0</v>
      </c>
      <c r="H177" s="79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14">
        <f>BerKW!BR178</f>
        <v>0</v>
      </c>
      <c r="F178" s="79">
        <f ca="1">BerM1!AQ178-(BerM1!AR178-BerM1!AT178)</f>
        <v>0</v>
      </c>
      <c r="G178" s="79">
        <f ca="1">BerM2!AQ178-(BerM2!AR178-BerM2!AT178)</f>
        <v>0</v>
      </c>
      <c r="H178" s="79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14">
        <f>BerKW!BR179</f>
        <v>0</v>
      </c>
      <c r="F179" s="79">
        <f ca="1">BerM1!AQ179-(BerM1!AR179-BerM1!AT179)</f>
        <v>0</v>
      </c>
      <c r="G179" s="79">
        <f ca="1">BerM2!AQ179-(BerM2!AR179-BerM2!AT179)</f>
        <v>0</v>
      </c>
      <c r="H179" s="79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14">
        <f>BerKW!BR180</f>
        <v>0</v>
      </c>
      <c r="F180" s="79">
        <f ca="1">BerM1!AQ180-(BerM1!AR180-BerM1!AT180)</f>
        <v>0</v>
      </c>
      <c r="G180" s="79">
        <f ca="1">BerM2!AQ180-(BerM2!AR180-BerM2!AT180)</f>
        <v>0</v>
      </c>
      <c r="H180" s="79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14">
        <f>BerKW!BR181</f>
        <v>0</v>
      </c>
      <c r="F181" s="79">
        <f ca="1">BerM1!AQ181-(BerM1!AR181-BerM1!AT181)</f>
        <v>0</v>
      </c>
      <c r="G181" s="79">
        <f ca="1">BerM2!AQ181-(BerM2!AR181-BerM2!AT181)</f>
        <v>0</v>
      </c>
      <c r="H181" s="79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14">
        <f>BerKW!BR182</f>
        <v>0</v>
      </c>
      <c r="F182" s="79">
        <f ca="1">BerM1!AQ182-(BerM1!AR182-BerM1!AT182)</f>
        <v>0</v>
      </c>
      <c r="G182" s="79">
        <f ca="1">BerM2!AQ182-(BerM2!AR182-BerM2!AT182)</f>
        <v>0</v>
      </c>
      <c r="H182" s="79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14">
        <f>BerKW!BR183</f>
        <v>0</v>
      </c>
      <c r="F183" s="79">
        <f ca="1">BerM1!AQ183-(BerM1!AR183-BerM1!AT183)</f>
        <v>0</v>
      </c>
      <c r="G183" s="79">
        <f ca="1">BerM2!AQ183-(BerM2!AR183-BerM2!AT183)</f>
        <v>0</v>
      </c>
      <c r="H183" s="79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14">
        <f>BerKW!BR184</f>
        <v>0</v>
      </c>
      <c r="F184" s="79">
        <f ca="1">BerM1!AQ184-(BerM1!AR184-BerM1!AT184)</f>
        <v>0</v>
      </c>
      <c r="G184" s="79">
        <f ca="1">BerM2!AQ184-(BerM2!AR184-BerM2!AT184)</f>
        <v>0</v>
      </c>
      <c r="H184" s="79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14">
        <f>BerKW!BR185</f>
        <v>0</v>
      </c>
      <c r="F185" s="79">
        <f ca="1">BerM1!AQ185-(BerM1!AR185-BerM1!AT185)</f>
        <v>0</v>
      </c>
      <c r="G185" s="79">
        <f ca="1">BerM2!AQ185-(BerM2!AR185-BerM2!AT185)</f>
        <v>0</v>
      </c>
      <c r="H185" s="79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14">
        <f>BerKW!BR186</f>
        <v>0</v>
      </c>
      <c r="F186" s="79">
        <f ca="1">BerM1!AQ186-(BerM1!AR186-BerM1!AT186)</f>
        <v>0</v>
      </c>
      <c r="G186" s="79">
        <f ca="1">BerM2!AQ186-(BerM2!AR186-BerM2!AT186)</f>
        <v>0</v>
      </c>
      <c r="H186" s="79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14">
        <f>BerKW!BR187</f>
        <v>0</v>
      </c>
      <c r="F187" s="79">
        <f ca="1">BerM1!AQ187-(BerM1!AR187-BerM1!AT187)</f>
        <v>0</v>
      </c>
      <c r="G187" s="79">
        <f ca="1">BerM2!AQ187-(BerM2!AR187-BerM2!AT187)</f>
        <v>0</v>
      </c>
      <c r="H187" s="79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14">
        <f>BerKW!BR188</f>
        <v>0</v>
      </c>
      <c r="F188" s="79">
        <f ca="1">BerM1!AQ188-(BerM1!AR188-BerM1!AT188)</f>
        <v>0</v>
      </c>
      <c r="G188" s="79">
        <f ca="1">BerM2!AQ188-(BerM2!AR188-BerM2!AT188)</f>
        <v>0</v>
      </c>
      <c r="H188" s="79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14">
        <f>BerKW!BR189</f>
        <v>0</v>
      </c>
      <c r="F189" s="79">
        <f ca="1">BerM1!AQ189-(BerM1!AR189-BerM1!AT189)</f>
        <v>0</v>
      </c>
      <c r="G189" s="79">
        <f ca="1">BerM2!AQ189-(BerM2!AR189-BerM2!AT189)</f>
        <v>0</v>
      </c>
      <c r="H189" s="79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14">
        <f>BerKW!BR190</f>
        <v>0</v>
      </c>
      <c r="F190" s="79">
        <f ca="1">BerM1!AQ190-(BerM1!AR190-BerM1!AT190)</f>
        <v>0</v>
      </c>
      <c r="G190" s="79">
        <f ca="1">BerM2!AQ190-(BerM2!AR190-BerM2!AT190)</f>
        <v>0</v>
      </c>
      <c r="H190" s="79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14">
        <f>BerKW!BR191</f>
        <v>0</v>
      </c>
      <c r="F191" s="79">
        <f ca="1">BerM1!AQ191-(BerM1!AR191-BerM1!AT191)</f>
        <v>0</v>
      </c>
      <c r="G191" s="79">
        <f ca="1">BerM2!AQ191-(BerM2!AR191-BerM2!AT191)</f>
        <v>0</v>
      </c>
      <c r="H191" s="79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14">
        <f>BerKW!BR192</f>
        <v>0</v>
      </c>
      <c r="F192" s="79">
        <f ca="1">BerM1!AQ192-(BerM1!AR192-BerM1!AT192)</f>
        <v>0</v>
      </c>
      <c r="G192" s="79">
        <f ca="1">BerM2!AQ192-(BerM2!AR192-BerM2!AT192)</f>
        <v>0</v>
      </c>
      <c r="H192" s="79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14">
        <f>BerKW!BR193</f>
        <v>0</v>
      </c>
      <c r="F193" s="79">
        <f ca="1">BerM1!AQ193-(BerM1!AR193-BerM1!AT193)</f>
        <v>0</v>
      </c>
      <c r="G193" s="79">
        <f ca="1">BerM2!AQ193-(BerM2!AR193-BerM2!AT193)</f>
        <v>0</v>
      </c>
      <c r="H193" s="79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14">
        <f>BerKW!BR194</f>
        <v>0</v>
      </c>
      <c r="F194" s="79">
        <f ca="1">BerM1!AQ194-(BerM1!AR194-BerM1!AT194)</f>
        <v>0</v>
      </c>
      <c r="G194" s="79">
        <f ca="1">BerM2!AQ194-(BerM2!AR194-BerM2!AT194)</f>
        <v>0</v>
      </c>
      <c r="H194" s="79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14">
        <f>BerKW!BR195</f>
        <v>0</v>
      </c>
      <c r="F195" s="79">
        <f ca="1">BerM1!AQ195-(BerM1!AR195-BerM1!AT195)</f>
        <v>0</v>
      </c>
      <c r="G195" s="79">
        <f ca="1">BerM2!AQ195-(BerM2!AR195-BerM2!AT195)</f>
        <v>0</v>
      </c>
      <c r="H195" s="79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14">
        <f>BerKW!BR196</f>
        <v>0</v>
      </c>
      <c r="F196" s="79">
        <f ca="1">BerM1!AQ196-(BerM1!AR196-BerM1!AT196)</f>
        <v>0</v>
      </c>
      <c r="G196" s="79">
        <f ca="1">BerM2!AQ196-(BerM2!AR196-BerM2!AT196)</f>
        <v>0</v>
      </c>
      <c r="H196" s="79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14">
        <f>BerKW!BR197</f>
        <v>0</v>
      </c>
      <c r="F197" s="79">
        <f ca="1">BerM1!AQ197-(BerM1!AR197-BerM1!AT197)</f>
        <v>0</v>
      </c>
      <c r="G197" s="79">
        <f ca="1">BerM2!AQ197-(BerM2!AR197-BerM2!AT197)</f>
        <v>0</v>
      </c>
      <c r="H197" s="79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14">
        <f>BerKW!BR198</f>
        <v>0</v>
      </c>
      <c r="F198" s="79">
        <f ca="1">BerM1!AQ198-(BerM1!AR198-BerM1!AT198)</f>
        <v>0</v>
      </c>
      <c r="G198" s="79">
        <f ca="1">BerM2!AQ198-(BerM2!AR198-BerM2!AT198)</f>
        <v>0</v>
      </c>
      <c r="H198" s="79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14">
        <f>BerKW!BR199</f>
        <v>0</v>
      </c>
      <c r="F199" s="79">
        <f ca="1">BerM1!AQ199-(BerM1!AR199-BerM1!AT199)</f>
        <v>0</v>
      </c>
      <c r="G199" s="79">
        <f ca="1">BerM2!AQ199-(BerM2!AR199-BerM2!AT199)</f>
        <v>0</v>
      </c>
      <c r="H199" s="79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14">
        <f>BerKW!BR200</f>
        <v>0</v>
      </c>
      <c r="F200" s="79">
        <f ca="1">BerM1!AQ200-(BerM1!AR200-BerM1!AT200)</f>
        <v>0</v>
      </c>
      <c r="G200" s="79">
        <f ca="1">BerM2!AQ200-(BerM2!AR200-BerM2!AT200)</f>
        <v>0</v>
      </c>
      <c r="H200" s="79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14">
        <f>BerKW!BR201</f>
        <v>0</v>
      </c>
      <c r="F201" s="79">
        <f ca="1">BerM1!AQ201-(BerM1!AR201-BerM1!AT201)</f>
        <v>0</v>
      </c>
      <c r="G201" s="79">
        <f ca="1">BerM2!AQ201-(BerM2!AR201-BerM2!AT201)</f>
        <v>0</v>
      </c>
      <c r="H201" s="79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14">
        <f>BerKW!BR202</f>
        <v>0</v>
      </c>
      <c r="F202" s="79">
        <f ca="1">BerM1!AQ202-(BerM1!AR202-BerM1!AT202)</f>
        <v>0</v>
      </c>
      <c r="G202" s="79">
        <f ca="1">BerM2!AQ202-(BerM2!AR202-BerM2!AT202)</f>
        <v>0</v>
      </c>
      <c r="H202" s="79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14">
        <f>BerKW!BR203</f>
        <v>0</v>
      </c>
      <c r="F203" s="79">
        <f ca="1">BerM1!AQ203-(BerM1!AR203-BerM1!AT203)</f>
        <v>0</v>
      </c>
      <c r="G203" s="79">
        <f ca="1">BerM2!AQ203-(BerM2!AR203-BerM2!AT203)</f>
        <v>0</v>
      </c>
      <c r="H203" s="79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14">
        <f>BerKW!BR204</f>
        <v>0</v>
      </c>
      <c r="F204" s="79">
        <f ca="1">BerM1!AQ204-(BerM1!AR204-BerM1!AT204)</f>
        <v>0</v>
      </c>
      <c r="G204" s="79">
        <f ca="1">BerM2!AQ204-(BerM2!AR204-BerM2!AT204)</f>
        <v>0</v>
      </c>
      <c r="H204" s="79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14">
        <f>BerKW!BR205</f>
        <v>0</v>
      </c>
      <c r="F205" s="79">
        <f ca="1">BerM1!AQ205-(BerM1!AR205-BerM1!AT205)</f>
        <v>0</v>
      </c>
      <c r="G205" s="79">
        <f ca="1">BerM2!AQ205-(BerM2!AR205-BerM2!AT205)</f>
        <v>0</v>
      </c>
      <c r="H205" s="79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14">
        <f>BerKW!BR206</f>
        <v>0</v>
      </c>
      <c r="F206" s="79">
        <f ca="1">BerM1!AQ206-(BerM1!AR206-BerM1!AT206)</f>
        <v>0</v>
      </c>
      <c r="G206" s="79">
        <f ca="1">BerM2!AQ206-(BerM2!AR206-BerM2!AT206)</f>
        <v>0</v>
      </c>
      <c r="H206" s="79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14">
        <f>BerKW!BR207</f>
        <v>0</v>
      </c>
      <c r="F207" s="79">
        <f ca="1">BerM1!AQ207-(BerM1!AR207-BerM1!AT207)</f>
        <v>0</v>
      </c>
      <c r="G207" s="79">
        <f ca="1">BerM2!AQ207-(BerM2!AR207-BerM2!AT207)</f>
        <v>0</v>
      </c>
      <c r="H207" s="79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14">
        <f>BerKW!BR208</f>
        <v>0</v>
      </c>
      <c r="F208" s="79">
        <f ca="1">BerM1!AQ208-(BerM1!AR208-BerM1!AT208)</f>
        <v>0</v>
      </c>
      <c r="G208" s="79">
        <f ca="1">BerM2!AQ208-(BerM2!AR208-BerM2!AT208)</f>
        <v>0</v>
      </c>
      <c r="H208" s="79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14">
        <f>BerKW!BR209</f>
        <v>0</v>
      </c>
      <c r="F209" s="79">
        <f ca="1">BerM1!AQ209-(BerM1!AR209-BerM1!AT209)</f>
        <v>0</v>
      </c>
      <c r="G209" s="79">
        <f ca="1">BerM2!AQ209-(BerM2!AR209-BerM2!AT209)</f>
        <v>0</v>
      </c>
      <c r="H209" s="79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14">
        <f>BerKW!BR210</f>
        <v>0</v>
      </c>
      <c r="F210" s="79">
        <f ca="1">BerM1!AQ210-(BerM1!AR210-BerM1!AT210)</f>
        <v>0</v>
      </c>
      <c r="G210" s="79">
        <f ca="1">BerM2!AQ210-(BerM2!AR210-BerM2!AT210)</f>
        <v>0</v>
      </c>
      <c r="H210" s="79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14">
        <f>BerKW!BR211</f>
        <v>0</v>
      </c>
      <c r="F211" s="79">
        <f ca="1">BerM1!AQ211-(BerM1!AR211-BerM1!AT211)</f>
        <v>0</v>
      </c>
      <c r="G211" s="79">
        <f ca="1">BerM2!AQ211-(BerM2!AR211-BerM2!AT211)</f>
        <v>0</v>
      </c>
      <c r="H211" s="79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14">
        <f>BerKW!BR212</f>
        <v>0</v>
      </c>
      <c r="F212" s="79">
        <f ca="1">BerM1!AQ212-(BerM1!AR212-BerM1!AT212)</f>
        <v>0</v>
      </c>
      <c r="G212" s="79">
        <f ca="1">BerM2!AQ212-(BerM2!AR212-BerM2!AT212)</f>
        <v>0</v>
      </c>
      <c r="H212" s="79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14">
        <f>BerKW!BR213</f>
        <v>0</v>
      </c>
      <c r="F213" s="79">
        <f ca="1">BerM1!AQ213-(BerM1!AR213-BerM1!AT213)</f>
        <v>0</v>
      </c>
      <c r="G213" s="79">
        <f ca="1">BerM2!AQ213-(BerM2!AR213-BerM2!AT213)</f>
        <v>0</v>
      </c>
      <c r="H213" s="79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14">
        <f>BerKW!BR214</f>
        <v>0</v>
      </c>
      <c r="F214" s="79">
        <f ca="1">BerM1!AQ214-(BerM1!AR214-BerM1!AT214)</f>
        <v>0</v>
      </c>
      <c r="G214" s="79">
        <f ca="1">BerM2!AQ214-(BerM2!AR214-BerM2!AT214)</f>
        <v>0</v>
      </c>
      <c r="H214" s="79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14">
        <f>BerKW!BR215</f>
        <v>0</v>
      </c>
      <c r="F215" s="79">
        <f ca="1">BerM1!AQ215-(BerM1!AR215-BerM1!AT215)</f>
        <v>0</v>
      </c>
      <c r="G215" s="79">
        <f ca="1">BerM2!AQ215-(BerM2!AR215-BerM2!AT215)</f>
        <v>0</v>
      </c>
      <c r="H215" s="79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14">
        <f>BerKW!BR216</f>
        <v>0</v>
      </c>
      <c r="F216" s="79">
        <f ca="1">BerM1!AQ216-(BerM1!AR216-BerM1!AT216)</f>
        <v>0</v>
      </c>
      <c r="G216" s="79">
        <f ca="1">BerM2!AQ216-(BerM2!AR216-BerM2!AT216)</f>
        <v>0</v>
      </c>
      <c r="H216" s="79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14">
        <f>BerKW!BR217</f>
        <v>0</v>
      </c>
      <c r="F217" s="79">
        <f ca="1">BerM1!AQ217-(BerM1!AR217-BerM1!AT217)</f>
        <v>0</v>
      </c>
      <c r="G217" s="79">
        <f ca="1">BerM2!AQ217-(BerM2!AR217-BerM2!AT217)</f>
        <v>0</v>
      </c>
      <c r="H217" s="79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14">
        <f>BerKW!BR218</f>
        <v>0</v>
      </c>
      <c r="F218" s="79">
        <f ca="1">BerM1!AQ218-(BerM1!AR218-BerM1!AT218)</f>
        <v>0</v>
      </c>
      <c r="G218" s="79">
        <f ca="1">BerM2!AQ218-(BerM2!AR218-BerM2!AT218)</f>
        <v>0</v>
      </c>
      <c r="H218" s="79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14">
        <f>BerKW!BR219</f>
        <v>0</v>
      </c>
      <c r="F219" s="79">
        <f ca="1">BerM1!AQ219-(BerM1!AR219-BerM1!AT219)</f>
        <v>0</v>
      </c>
      <c r="G219" s="79">
        <f ca="1">BerM2!AQ219-(BerM2!AR219-BerM2!AT219)</f>
        <v>0</v>
      </c>
      <c r="H219" s="79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14">
        <f>BerKW!BR220</f>
        <v>0</v>
      </c>
      <c r="F220" s="79">
        <f ca="1">BerM1!AQ220-(BerM1!AR220-BerM1!AT220)</f>
        <v>0</v>
      </c>
      <c r="G220" s="79">
        <f ca="1">BerM2!AQ220-(BerM2!AR220-BerM2!AT220)</f>
        <v>0</v>
      </c>
      <c r="H220" s="79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14">
        <f>BerKW!BR221</f>
        <v>0</v>
      </c>
      <c r="F221" s="79">
        <f ca="1">BerM1!AQ221-(BerM1!AR221-BerM1!AT221)</f>
        <v>0</v>
      </c>
      <c r="G221" s="79">
        <f ca="1">BerM2!AQ221-(BerM2!AR221-BerM2!AT221)</f>
        <v>0</v>
      </c>
      <c r="H221" s="79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14">
        <f>BerKW!BR222</f>
        <v>0</v>
      </c>
      <c r="F222" s="79">
        <f ca="1">BerM1!AQ222-(BerM1!AR222-BerM1!AT222)</f>
        <v>0</v>
      </c>
      <c r="G222" s="79">
        <f ca="1">BerM2!AQ222-(BerM2!AR222-BerM2!AT222)</f>
        <v>0</v>
      </c>
      <c r="H222" s="79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14">
        <f>BerKW!BR223</f>
        <v>0</v>
      </c>
      <c r="F223" s="79">
        <f ca="1">BerM1!AQ223-(BerM1!AR223-BerM1!AT223)</f>
        <v>0</v>
      </c>
      <c r="G223" s="79">
        <f ca="1">BerM2!AQ223-(BerM2!AR223-BerM2!AT223)</f>
        <v>0</v>
      </c>
      <c r="H223" s="79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14">
        <f>BerKW!BR224</f>
        <v>0</v>
      </c>
      <c r="F224" s="79">
        <f ca="1">BerM1!AQ224-(BerM1!AR224-BerM1!AT224)</f>
        <v>0</v>
      </c>
      <c r="G224" s="79">
        <f ca="1">BerM2!AQ224-(BerM2!AR224-BerM2!AT224)</f>
        <v>0</v>
      </c>
      <c r="H224" s="79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14">
        <f>BerKW!BR225</f>
        <v>0</v>
      </c>
      <c r="F225" s="79">
        <f ca="1">BerM1!AQ225-(BerM1!AR225-BerM1!AT225)</f>
        <v>0</v>
      </c>
      <c r="G225" s="79">
        <f ca="1">BerM2!AQ225-(BerM2!AR225-BerM2!AT225)</f>
        <v>0</v>
      </c>
      <c r="H225" s="79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14">
        <f>BerKW!BR226</f>
        <v>0</v>
      </c>
      <c r="F226" s="79">
        <f ca="1">BerM1!AQ226-(BerM1!AR226-BerM1!AT226)</f>
        <v>0</v>
      </c>
      <c r="G226" s="79">
        <f ca="1">BerM2!AQ226-(BerM2!AR226-BerM2!AT226)</f>
        <v>0</v>
      </c>
      <c r="H226" s="79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14">
        <f>BerKW!BR227</f>
        <v>0</v>
      </c>
      <c r="F227" s="79">
        <f ca="1">BerM1!AQ227-(BerM1!AR227-BerM1!AT227)</f>
        <v>0</v>
      </c>
      <c r="G227" s="79">
        <f ca="1">BerM2!AQ227-(BerM2!AR227-BerM2!AT227)</f>
        <v>0</v>
      </c>
      <c r="H227" s="79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14">
        <f>BerKW!BR228</f>
        <v>0</v>
      </c>
      <c r="F228" s="79">
        <f ca="1">BerM1!AQ228-(BerM1!AR228-BerM1!AT228)</f>
        <v>0</v>
      </c>
      <c r="G228" s="79">
        <f ca="1">BerM2!AQ228-(BerM2!AR228-BerM2!AT228)</f>
        <v>0</v>
      </c>
      <c r="H228" s="79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14">
        <f>BerKW!BR229</f>
        <v>0</v>
      </c>
      <c r="F229" s="79">
        <f ca="1">BerM1!AQ229-(BerM1!AR229-BerM1!AT229)</f>
        <v>0</v>
      </c>
      <c r="G229" s="79">
        <f ca="1">BerM2!AQ229-(BerM2!AR229-BerM2!AT229)</f>
        <v>0</v>
      </c>
      <c r="H229" s="79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14">
        <f>BerKW!BR230</f>
        <v>0</v>
      </c>
      <c r="F230" s="79">
        <f ca="1">BerM1!AQ230-(BerM1!AR230-BerM1!AT230)</f>
        <v>0</v>
      </c>
      <c r="G230" s="79">
        <f ca="1">BerM2!AQ230-(BerM2!AR230-BerM2!AT230)</f>
        <v>0</v>
      </c>
      <c r="H230" s="79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14">
        <f>BerKW!BR231</f>
        <v>0</v>
      </c>
      <c r="F231" s="79">
        <f ca="1">BerM1!AQ231-(BerM1!AR231-BerM1!AT231)</f>
        <v>0</v>
      </c>
      <c r="G231" s="79">
        <f ca="1">BerM2!AQ231-(BerM2!AR231-BerM2!AT231)</f>
        <v>0</v>
      </c>
      <c r="H231" s="79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14">
        <f>BerKW!BR232</f>
        <v>0</v>
      </c>
      <c r="F232" s="79">
        <f ca="1">BerM1!AQ232-(BerM1!AR232-BerM1!AT232)</f>
        <v>0</v>
      </c>
      <c r="G232" s="79">
        <f ca="1">BerM2!AQ232-(BerM2!AR232-BerM2!AT232)</f>
        <v>0</v>
      </c>
      <c r="H232" s="79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14">
        <f>BerKW!BR233</f>
        <v>0</v>
      </c>
      <c r="F233" s="79">
        <f ca="1">BerM1!AQ233-(BerM1!AR233-BerM1!AT233)</f>
        <v>0</v>
      </c>
      <c r="G233" s="79">
        <f ca="1">BerM2!AQ233-(BerM2!AR233-BerM2!AT233)</f>
        <v>0</v>
      </c>
      <c r="H233" s="79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14">
        <f>BerKW!BR234</f>
        <v>0</v>
      </c>
      <c r="F234" s="79">
        <f ca="1">BerM1!AQ234-(BerM1!AR234-BerM1!AT234)</f>
        <v>0</v>
      </c>
      <c r="G234" s="79">
        <f ca="1">BerM2!AQ234-(BerM2!AR234-BerM2!AT234)</f>
        <v>0</v>
      </c>
      <c r="H234" s="79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14">
        <f>BerKW!BR235</f>
        <v>0</v>
      </c>
      <c r="F235" s="79">
        <f ca="1">BerM1!AQ235-(BerM1!AR235-BerM1!AT235)</f>
        <v>0</v>
      </c>
      <c r="G235" s="79">
        <f ca="1">BerM2!AQ235-(BerM2!AR235-BerM2!AT235)</f>
        <v>0</v>
      </c>
      <c r="H235" s="79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14">
        <f>BerKW!BR236</f>
        <v>0</v>
      </c>
      <c r="F236" s="79">
        <f ca="1">BerM1!AQ236-(BerM1!AR236-BerM1!AT236)</f>
        <v>0</v>
      </c>
      <c r="G236" s="79">
        <f ca="1">BerM2!AQ236-(BerM2!AR236-BerM2!AT236)</f>
        <v>0</v>
      </c>
      <c r="H236" s="79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14">
        <f>BerKW!BR237</f>
        <v>0</v>
      </c>
      <c r="F237" s="79">
        <f ca="1">BerM1!AQ237-(BerM1!AR237-BerM1!AT237)</f>
        <v>0</v>
      </c>
      <c r="G237" s="79">
        <f ca="1">BerM2!AQ237-(BerM2!AR237-BerM2!AT237)</f>
        <v>0</v>
      </c>
      <c r="H237" s="79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14">
        <f>BerKW!BR238</f>
        <v>0</v>
      </c>
      <c r="F238" s="79">
        <f ca="1">BerM1!AQ238-(BerM1!AR238-BerM1!AT238)</f>
        <v>0</v>
      </c>
      <c r="G238" s="79">
        <f ca="1">BerM2!AQ238-(BerM2!AR238-BerM2!AT238)</f>
        <v>0</v>
      </c>
      <c r="H238" s="79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14">
        <f>BerKW!BR239</f>
        <v>0</v>
      </c>
      <c r="F239" s="79">
        <f ca="1">BerM1!AQ239-(BerM1!AR239-BerM1!AT239)</f>
        <v>0</v>
      </c>
      <c r="G239" s="79">
        <f ca="1">BerM2!AQ239-(BerM2!AR239-BerM2!AT239)</f>
        <v>0</v>
      </c>
      <c r="H239" s="79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14">
        <f>BerKW!BR240</f>
        <v>0</v>
      </c>
      <c r="F240" s="79">
        <f ca="1">BerM1!AQ240-(BerM1!AR240-BerM1!AT240)</f>
        <v>0</v>
      </c>
      <c r="G240" s="79">
        <f ca="1">BerM2!AQ240-(BerM2!AR240-BerM2!AT240)</f>
        <v>0</v>
      </c>
      <c r="H240" s="79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14">
        <f>BerKW!BR241</f>
        <v>0</v>
      </c>
      <c r="F241" s="79">
        <f ca="1">BerM1!AQ241-(BerM1!AR241-BerM1!AT241)</f>
        <v>0</v>
      </c>
      <c r="G241" s="79">
        <f ca="1">BerM2!AQ241-(BerM2!AR241-BerM2!AT241)</f>
        <v>0</v>
      </c>
      <c r="H241" s="79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14">
        <f>BerKW!BR242</f>
        <v>0</v>
      </c>
      <c r="F242" s="79">
        <f ca="1">BerM1!AQ242-(BerM1!AR242-BerM1!AT242)</f>
        <v>0</v>
      </c>
      <c r="G242" s="79">
        <f ca="1">BerM2!AQ242-(BerM2!AR242-BerM2!AT242)</f>
        <v>0</v>
      </c>
      <c r="H242" s="79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14">
        <f>BerKW!BR243</f>
        <v>0</v>
      </c>
      <c r="F243" s="79">
        <f ca="1">BerM1!AQ243-(BerM1!AR243-BerM1!AT243)</f>
        <v>0</v>
      </c>
      <c r="G243" s="79">
        <f ca="1">BerM2!AQ243-(BerM2!AR243-BerM2!AT243)</f>
        <v>0</v>
      </c>
      <c r="H243" s="79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14">
        <f>BerKW!BR244</f>
        <v>0</v>
      </c>
      <c r="F244" s="79">
        <f ca="1">BerM1!AQ244-(BerM1!AR244-BerM1!AT244)</f>
        <v>0</v>
      </c>
      <c r="G244" s="79">
        <f ca="1">BerM2!AQ244-(BerM2!AR244-BerM2!AT244)</f>
        <v>0</v>
      </c>
      <c r="H244" s="79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14">
        <f>BerKW!BR245</f>
        <v>0</v>
      </c>
      <c r="F245" s="79">
        <f ca="1">BerM1!AQ245-(BerM1!AR245-BerM1!AT245)</f>
        <v>0</v>
      </c>
      <c r="G245" s="79">
        <f ca="1">BerM2!AQ245-(BerM2!AR245-BerM2!AT245)</f>
        <v>0</v>
      </c>
      <c r="H245" s="79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14">
        <f>BerKW!BR246</f>
        <v>0</v>
      </c>
      <c r="F246" s="79">
        <f ca="1">BerM1!AQ246-(BerM1!AR246-BerM1!AT246)</f>
        <v>0</v>
      </c>
      <c r="G246" s="79">
        <f ca="1">BerM2!AQ246-(BerM2!AR246-BerM2!AT246)</f>
        <v>0</v>
      </c>
      <c r="H246" s="79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14">
        <f>BerKW!BR247</f>
        <v>0</v>
      </c>
      <c r="F247" s="79">
        <f ca="1">BerM1!AQ247-(BerM1!AR247-BerM1!AT247)</f>
        <v>0</v>
      </c>
      <c r="G247" s="79">
        <f ca="1">BerM2!AQ247-(BerM2!AR247-BerM2!AT247)</f>
        <v>0</v>
      </c>
      <c r="H247" s="79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14">
        <f>BerKW!BR248</f>
        <v>0</v>
      </c>
      <c r="F248" s="79">
        <f ca="1">BerM1!AQ248-(BerM1!AR248-BerM1!AT248)</f>
        <v>0</v>
      </c>
      <c r="G248" s="79">
        <f ca="1">BerM2!AQ248-(BerM2!AR248-BerM2!AT248)</f>
        <v>0</v>
      </c>
      <c r="H248" s="79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14">
        <f>BerKW!BR249</f>
        <v>0</v>
      </c>
      <c r="F249" s="79">
        <f ca="1">BerM1!AQ249-(BerM1!AR249-BerM1!AT249)</f>
        <v>0</v>
      </c>
      <c r="G249" s="79">
        <f ca="1">BerM2!AQ249-(BerM2!AR249-BerM2!AT249)</f>
        <v>0</v>
      </c>
      <c r="H249" s="79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14">
        <f>BerKW!BR250</f>
        <v>0</v>
      </c>
      <c r="F250" s="79">
        <f ca="1">BerM1!AQ250-(BerM1!AR250-BerM1!AT250)</f>
        <v>0</v>
      </c>
      <c r="G250" s="79">
        <f ca="1">BerM2!AQ250-(BerM2!AR250-BerM2!AT250)</f>
        <v>0</v>
      </c>
      <c r="H250" s="79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Gemeenschap" enableFormatConditionsCalculation="0">
    <tabColor indexed="25"/>
  </sheetPr>
  <dimension ref="A1:M1387"/>
  <sheetViews>
    <sheetView workbookViewId="0"/>
  </sheetViews>
  <sheetFormatPr defaultRowHeight="11.25" x14ac:dyDescent="0.2"/>
  <cols>
    <col min="1" max="1" width="14" style="62" customWidth="1"/>
    <col min="2" max="2" width="15" style="62" customWidth="1"/>
    <col min="3" max="3" width="20.5" style="62" customWidth="1"/>
    <col min="4" max="4" width="21.33203125" style="62" customWidth="1"/>
    <col min="5" max="5" width="13.5" style="62" customWidth="1"/>
    <col min="6" max="6" width="20.5" style="62" customWidth="1"/>
    <col min="7" max="7" width="36.83203125" style="62" bestFit="1" customWidth="1"/>
    <col min="8" max="8" width="10.6640625" style="62" customWidth="1"/>
    <col min="9" max="9" width="18.6640625" style="62" customWidth="1"/>
    <col min="10" max="10" width="20.83203125" style="62" customWidth="1"/>
    <col min="11" max="11" width="3.83203125" customWidth="1"/>
    <col min="12" max="12" width="16.83203125" customWidth="1"/>
    <col min="13" max="13" width="16.5" customWidth="1"/>
  </cols>
  <sheetData>
    <row r="1" spans="1:13" s="52" customFormat="1" ht="23.25" customHeight="1" x14ac:dyDescent="0.2">
      <c r="A1" s="248" t="s">
        <v>265</v>
      </c>
      <c r="B1" s="251" t="str">
        <f>Ident!B1</f>
        <v>904843-15</v>
      </c>
      <c r="C1" s="250" t="s">
        <v>266</v>
      </c>
      <c r="D1" s="251" t="str">
        <f>Ident!D1</f>
        <v>022</v>
      </c>
      <c r="E1" s="2" t="s">
        <v>272</v>
      </c>
      <c r="F1" s="128" t="s">
        <v>340</v>
      </c>
      <c r="G1" s="130" t="s">
        <v>342</v>
      </c>
      <c r="H1" s="130"/>
      <c r="I1" s="130"/>
      <c r="J1" s="2" t="s">
        <v>347</v>
      </c>
      <c r="L1" s="255" t="s">
        <v>413</v>
      </c>
      <c r="M1" s="256"/>
    </row>
    <row r="2" spans="1:13" s="52" customForma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2018.06.a</v>
      </c>
      <c r="E2" s="2"/>
      <c r="F2" s="129"/>
      <c r="G2" s="126" t="s">
        <v>343</v>
      </c>
      <c r="H2" s="127"/>
      <c r="I2" s="89">
        <f ca="1">BerKW!BM2</f>
        <v>0</v>
      </c>
      <c r="J2" s="2"/>
      <c r="L2" s="124" t="s">
        <v>297</v>
      </c>
      <c r="M2" s="124" t="s">
        <v>414</v>
      </c>
    </row>
    <row r="3" spans="1:13" s="52" customFormat="1" ht="33.75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"/>
      <c r="F3" s="2" t="s">
        <v>341</v>
      </c>
      <c r="G3" s="2" t="s">
        <v>344</v>
      </c>
      <c r="H3" s="2" t="s">
        <v>345</v>
      </c>
      <c r="I3" s="97" t="s">
        <v>346</v>
      </c>
      <c r="J3" s="90">
        <f ca="1">BerKW!BN2</f>
        <v>0</v>
      </c>
      <c r="L3" s="125"/>
      <c r="M3" s="125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7">
        <f ca="1">BerKW!BH4</f>
        <v>0</v>
      </c>
      <c r="G4" s="77">
        <f ca="1">BerKW!BI4</f>
        <v>0</v>
      </c>
      <c r="H4" s="77">
        <f ca="1">BerKW!BL4</f>
        <v>0</v>
      </c>
      <c r="I4" s="91">
        <f ca="1">BerKW!BM4</f>
        <v>0</v>
      </c>
      <c r="J4" s="77">
        <f ca="1">BerKW!BN4</f>
        <v>0</v>
      </c>
      <c r="L4" s="100" t="str">
        <f>BerKW!BO4</f>
        <v>OK</v>
      </c>
      <c r="M4" s="100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7">
        <f ca="1">BerKW!BH5</f>
        <v>0</v>
      </c>
      <c r="G5" s="77">
        <f ca="1">BerKW!BI5</f>
        <v>0</v>
      </c>
      <c r="H5" s="77">
        <f ca="1">BerKW!BL5</f>
        <v>0</v>
      </c>
      <c r="I5" s="91">
        <f ca="1">BerKW!BM5</f>
        <v>0</v>
      </c>
      <c r="J5" s="77">
        <f ca="1">BerKW!BN5</f>
        <v>0</v>
      </c>
      <c r="L5" s="100" t="str">
        <f>BerKW!BO5</f>
        <v>OK</v>
      </c>
      <c r="M5" s="100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7">
        <f ca="1">BerKW!BH6</f>
        <v>0</v>
      </c>
      <c r="G6" s="77">
        <f ca="1">BerKW!BI6</f>
        <v>0</v>
      </c>
      <c r="H6" s="77">
        <f ca="1">BerKW!BL6</f>
        <v>0</v>
      </c>
      <c r="I6" s="91">
        <f ca="1">BerKW!BM6</f>
        <v>0</v>
      </c>
      <c r="J6" s="77">
        <f ca="1">BerKW!BN6</f>
        <v>0</v>
      </c>
      <c r="L6" s="100" t="str">
        <f>BerKW!BO6</f>
        <v>OK</v>
      </c>
      <c r="M6" s="100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7">
        <f ca="1">BerKW!BH7</f>
        <v>0</v>
      </c>
      <c r="G7" s="77">
        <f ca="1">BerKW!BI7</f>
        <v>0</v>
      </c>
      <c r="H7" s="77">
        <f ca="1">BerKW!BL7</f>
        <v>0</v>
      </c>
      <c r="I7" s="91">
        <f ca="1">BerKW!BM7</f>
        <v>0</v>
      </c>
      <c r="J7" s="77">
        <f ca="1">BerKW!BN7</f>
        <v>0</v>
      </c>
      <c r="L7" s="100" t="str">
        <f>BerKW!BO7</f>
        <v>OK</v>
      </c>
      <c r="M7" s="100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7">
        <f ca="1">BerKW!BH8</f>
        <v>0</v>
      </c>
      <c r="G8" s="77">
        <f ca="1">BerKW!BI8</f>
        <v>0</v>
      </c>
      <c r="H8" s="77">
        <f ca="1">BerKW!BL8</f>
        <v>0</v>
      </c>
      <c r="I8" s="91">
        <f ca="1">BerKW!BM8</f>
        <v>0</v>
      </c>
      <c r="J8" s="77">
        <f ca="1">BerKW!BN8</f>
        <v>0</v>
      </c>
      <c r="L8" s="100" t="str">
        <f>BerKW!BO8</f>
        <v>OK</v>
      </c>
      <c r="M8" s="100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7">
        <f ca="1">BerKW!BH9</f>
        <v>0</v>
      </c>
      <c r="G9" s="77">
        <f ca="1">BerKW!BI9</f>
        <v>0</v>
      </c>
      <c r="H9" s="77">
        <f ca="1">BerKW!BL9</f>
        <v>0</v>
      </c>
      <c r="I9" s="91">
        <f ca="1">BerKW!BM9</f>
        <v>0</v>
      </c>
      <c r="J9" s="77">
        <f ca="1">BerKW!BN9</f>
        <v>0</v>
      </c>
      <c r="L9" s="100" t="str">
        <f>BerKW!BO9</f>
        <v>OK</v>
      </c>
      <c r="M9" s="100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7">
        <f ca="1">BerKW!BH10</f>
        <v>0</v>
      </c>
      <c r="G10" s="77">
        <f ca="1">BerKW!BI10</f>
        <v>0</v>
      </c>
      <c r="H10" s="77">
        <f ca="1">BerKW!BL10</f>
        <v>0</v>
      </c>
      <c r="I10" s="91">
        <f ca="1">BerKW!BM10</f>
        <v>0</v>
      </c>
      <c r="J10" s="77">
        <f ca="1">BerKW!BN10</f>
        <v>0</v>
      </c>
      <c r="L10" s="100" t="str">
        <f>BerKW!BO10</f>
        <v>OK</v>
      </c>
      <c r="M10" s="100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7">
        <f ca="1">BerKW!BH11</f>
        <v>0</v>
      </c>
      <c r="G11" s="77">
        <f ca="1">BerKW!BI11</f>
        <v>0</v>
      </c>
      <c r="H11" s="77">
        <f ca="1">BerKW!BL11</f>
        <v>0</v>
      </c>
      <c r="I11" s="91">
        <f ca="1">BerKW!BM11</f>
        <v>0</v>
      </c>
      <c r="J11" s="77">
        <f ca="1">BerKW!BN11</f>
        <v>0</v>
      </c>
      <c r="L11" s="100" t="str">
        <f>BerKW!BO11</f>
        <v>OK</v>
      </c>
      <c r="M11" s="100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7">
        <f ca="1">BerKW!BH12</f>
        <v>0</v>
      </c>
      <c r="G12" s="77">
        <f ca="1">BerKW!BI12</f>
        <v>0</v>
      </c>
      <c r="H12" s="77">
        <f ca="1">BerKW!BL12</f>
        <v>0</v>
      </c>
      <c r="I12" s="91">
        <f ca="1">BerKW!BM12</f>
        <v>0</v>
      </c>
      <c r="J12" s="77">
        <f ca="1">BerKW!BN12</f>
        <v>0</v>
      </c>
      <c r="L12" s="100" t="str">
        <f>BerKW!BO12</f>
        <v>OK</v>
      </c>
      <c r="M12" s="100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7">
        <f ca="1">BerKW!BH13</f>
        <v>0</v>
      </c>
      <c r="G13" s="77">
        <f ca="1">BerKW!BI13</f>
        <v>0</v>
      </c>
      <c r="H13" s="77">
        <f ca="1">BerKW!BL13</f>
        <v>0</v>
      </c>
      <c r="I13" s="91">
        <f ca="1">BerKW!BM13</f>
        <v>0</v>
      </c>
      <c r="J13" s="77">
        <f ca="1">BerKW!BN13</f>
        <v>0</v>
      </c>
      <c r="L13" s="100" t="str">
        <f>BerKW!BO13</f>
        <v>OK</v>
      </c>
      <c r="M13" s="100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7">
        <f ca="1">BerKW!BH14</f>
        <v>0</v>
      </c>
      <c r="G14" s="77">
        <f ca="1">BerKW!BI14</f>
        <v>0</v>
      </c>
      <c r="H14" s="77">
        <f ca="1">BerKW!BL14</f>
        <v>0</v>
      </c>
      <c r="I14" s="91">
        <f ca="1">BerKW!BM14</f>
        <v>0</v>
      </c>
      <c r="J14" s="77">
        <f ca="1">BerKW!BN14</f>
        <v>0</v>
      </c>
      <c r="L14" s="100" t="str">
        <f>BerKW!BO14</f>
        <v>OK</v>
      </c>
      <c r="M14" s="100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7">
        <f ca="1">BerKW!BH15</f>
        <v>0</v>
      </c>
      <c r="G15" s="77">
        <f ca="1">BerKW!BI15</f>
        <v>0</v>
      </c>
      <c r="H15" s="77">
        <f ca="1">BerKW!BL15</f>
        <v>0</v>
      </c>
      <c r="I15" s="91">
        <f ca="1">BerKW!BM15</f>
        <v>0</v>
      </c>
      <c r="J15" s="77">
        <f ca="1">BerKW!BN15</f>
        <v>0</v>
      </c>
      <c r="L15" s="100" t="str">
        <f>BerKW!BO15</f>
        <v>OK</v>
      </c>
      <c r="M15" s="100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7">
        <f ca="1">BerKW!BH16</f>
        <v>0</v>
      </c>
      <c r="G16" s="77">
        <f ca="1">BerKW!BI16</f>
        <v>0</v>
      </c>
      <c r="H16" s="77">
        <f ca="1">BerKW!BL16</f>
        <v>0</v>
      </c>
      <c r="I16" s="91">
        <f ca="1">BerKW!BM16</f>
        <v>0</v>
      </c>
      <c r="J16" s="77">
        <f ca="1">BerKW!BN16</f>
        <v>0</v>
      </c>
      <c r="L16" s="100" t="str">
        <f>BerKW!BO16</f>
        <v>OK</v>
      </c>
      <c r="M16" s="100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7">
        <f ca="1">BerKW!BH17</f>
        <v>0</v>
      </c>
      <c r="G17" s="77">
        <f ca="1">BerKW!BI17</f>
        <v>0</v>
      </c>
      <c r="H17" s="77">
        <f ca="1">BerKW!BL17</f>
        <v>0</v>
      </c>
      <c r="I17" s="91">
        <f ca="1">BerKW!BM17</f>
        <v>0</v>
      </c>
      <c r="J17" s="77">
        <f ca="1">BerKW!BN17</f>
        <v>0</v>
      </c>
      <c r="L17" s="100" t="str">
        <f>BerKW!BO17</f>
        <v>OK</v>
      </c>
      <c r="M17" s="100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7">
        <f ca="1">BerKW!BH18</f>
        <v>0</v>
      </c>
      <c r="G18" s="77">
        <f ca="1">BerKW!BI18</f>
        <v>0</v>
      </c>
      <c r="H18" s="77">
        <f ca="1">BerKW!BL18</f>
        <v>0</v>
      </c>
      <c r="I18" s="91">
        <f ca="1">BerKW!BM18</f>
        <v>0</v>
      </c>
      <c r="J18" s="77">
        <f ca="1">BerKW!BN18</f>
        <v>0</v>
      </c>
      <c r="L18" s="100" t="str">
        <f>BerKW!BO18</f>
        <v>OK</v>
      </c>
      <c r="M18" s="100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7">
        <f ca="1">BerKW!BH19</f>
        <v>0</v>
      </c>
      <c r="G19" s="77">
        <f ca="1">BerKW!BI19</f>
        <v>0</v>
      </c>
      <c r="H19" s="77">
        <f ca="1">BerKW!BL19</f>
        <v>0</v>
      </c>
      <c r="I19" s="91">
        <f ca="1">BerKW!BM19</f>
        <v>0</v>
      </c>
      <c r="J19" s="77">
        <f ca="1">BerKW!BN19</f>
        <v>0</v>
      </c>
      <c r="L19" s="100" t="str">
        <f>BerKW!BO19</f>
        <v>OK</v>
      </c>
      <c r="M19" s="100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7">
        <f ca="1">BerKW!BH20</f>
        <v>0</v>
      </c>
      <c r="G20" s="77">
        <f ca="1">BerKW!BI20</f>
        <v>0</v>
      </c>
      <c r="H20" s="77">
        <f ca="1">BerKW!BL20</f>
        <v>0</v>
      </c>
      <c r="I20" s="91">
        <f ca="1">BerKW!BM20</f>
        <v>0</v>
      </c>
      <c r="J20" s="77">
        <f ca="1">BerKW!BN20</f>
        <v>0</v>
      </c>
      <c r="L20" s="100" t="str">
        <f>BerKW!BO20</f>
        <v>OK</v>
      </c>
      <c r="M20" s="100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7">
        <f ca="1">BerKW!BH21</f>
        <v>0</v>
      </c>
      <c r="G21" s="77">
        <f ca="1">BerKW!BI21</f>
        <v>0</v>
      </c>
      <c r="H21" s="77">
        <f ca="1">BerKW!BL21</f>
        <v>0</v>
      </c>
      <c r="I21" s="91">
        <f ca="1">BerKW!BM21</f>
        <v>0</v>
      </c>
      <c r="J21" s="77">
        <f ca="1">BerKW!BN21</f>
        <v>0</v>
      </c>
      <c r="L21" s="100" t="str">
        <f>BerKW!BO21</f>
        <v>OK</v>
      </c>
      <c r="M21" s="100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7">
        <f ca="1">BerKW!BH22</f>
        <v>0</v>
      </c>
      <c r="G22" s="77">
        <f ca="1">BerKW!BI22</f>
        <v>0</v>
      </c>
      <c r="H22" s="77">
        <f ca="1">BerKW!BL22</f>
        <v>0</v>
      </c>
      <c r="I22" s="91">
        <f ca="1">BerKW!BM22</f>
        <v>0</v>
      </c>
      <c r="J22" s="77">
        <f ca="1">BerKW!BN22</f>
        <v>0</v>
      </c>
      <c r="L22" s="100" t="str">
        <f>BerKW!BO22</f>
        <v>OK</v>
      </c>
      <c r="M22" s="100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7">
        <f ca="1">BerKW!BH23</f>
        <v>0</v>
      </c>
      <c r="G23" s="77">
        <f ca="1">BerKW!BI23</f>
        <v>0</v>
      </c>
      <c r="H23" s="77">
        <f ca="1">BerKW!BL23</f>
        <v>0</v>
      </c>
      <c r="I23" s="91">
        <f ca="1">BerKW!BM23</f>
        <v>0</v>
      </c>
      <c r="J23" s="77">
        <f ca="1">BerKW!BN23</f>
        <v>0</v>
      </c>
      <c r="L23" s="100" t="str">
        <f>BerKW!BO23</f>
        <v>OK</v>
      </c>
      <c r="M23" s="100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7">
        <f ca="1">BerKW!BH24</f>
        <v>0</v>
      </c>
      <c r="G24" s="77">
        <f ca="1">BerKW!BI24</f>
        <v>0</v>
      </c>
      <c r="H24" s="77">
        <f ca="1">BerKW!BL24</f>
        <v>0</v>
      </c>
      <c r="I24" s="91">
        <f ca="1">BerKW!BM24</f>
        <v>0</v>
      </c>
      <c r="J24" s="77">
        <f ca="1">BerKW!BN24</f>
        <v>0</v>
      </c>
      <c r="L24" s="100" t="str">
        <f>BerKW!BO24</f>
        <v>OK</v>
      </c>
      <c r="M24" s="100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7">
        <f ca="1">BerKW!BH25</f>
        <v>0</v>
      </c>
      <c r="G25" s="77">
        <f ca="1">BerKW!BI25</f>
        <v>0</v>
      </c>
      <c r="H25" s="77">
        <f ca="1">BerKW!BL25</f>
        <v>0</v>
      </c>
      <c r="I25" s="91">
        <f ca="1">BerKW!BM25</f>
        <v>0</v>
      </c>
      <c r="J25" s="77">
        <f ca="1">BerKW!BN25</f>
        <v>0</v>
      </c>
      <c r="L25" s="100" t="str">
        <f>BerKW!BO25</f>
        <v>OK</v>
      </c>
      <c r="M25" s="100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7">
        <f ca="1">BerKW!BH26</f>
        <v>0</v>
      </c>
      <c r="G26" s="77">
        <f ca="1">BerKW!BI26</f>
        <v>0</v>
      </c>
      <c r="H26" s="77">
        <f ca="1">BerKW!BL26</f>
        <v>0</v>
      </c>
      <c r="I26" s="91">
        <f ca="1">BerKW!BM26</f>
        <v>0</v>
      </c>
      <c r="J26" s="77">
        <f ca="1">BerKW!BN26</f>
        <v>0</v>
      </c>
      <c r="L26" s="100" t="str">
        <f>BerKW!BO26</f>
        <v>OK</v>
      </c>
      <c r="M26" s="100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7">
        <f ca="1">BerKW!BH27</f>
        <v>0</v>
      </c>
      <c r="G27" s="77">
        <f ca="1">BerKW!BI27</f>
        <v>0</v>
      </c>
      <c r="H27" s="77">
        <f ca="1">BerKW!BL27</f>
        <v>0</v>
      </c>
      <c r="I27" s="91">
        <f ca="1">BerKW!BM27</f>
        <v>0</v>
      </c>
      <c r="J27" s="77">
        <f ca="1">BerKW!BN27</f>
        <v>0</v>
      </c>
      <c r="L27" s="100" t="str">
        <f>BerKW!BO27</f>
        <v>OK</v>
      </c>
      <c r="M27" s="100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7">
        <f ca="1">BerKW!BH28</f>
        <v>0</v>
      </c>
      <c r="G28" s="77">
        <f ca="1">BerKW!BI28</f>
        <v>0</v>
      </c>
      <c r="H28" s="77">
        <f ca="1">BerKW!BL28</f>
        <v>0</v>
      </c>
      <c r="I28" s="91">
        <f ca="1">BerKW!BM28</f>
        <v>0</v>
      </c>
      <c r="J28" s="77">
        <f ca="1">BerKW!BN28</f>
        <v>0</v>
      </c>
      <c r="L28" s="100" t="str">
        <f>BerKW!BO28</f>
        <v>OK</v>
      </c>
      <c r="M28" s="100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7">
        <f ca="1">BerKW!BH29</f>
        <v>0</v>
      </c>
      <c r="G29" s="77">
        <f ca="1">BerKW!BI29</f>
        <v>0</v>
      </c>
      <c r="H29" s="77">
        <f ca="1">BerKW!BL29</f>
        <v>0</v>
      </c>
      <c r="I29" s="91">
        <f ca="1">BerKW!BM29</f>
        <v>0</v>
      </c>
      <c r="J29" s="77">
        <f ca="1">BerKW!BN29</f>
        <v>0</v>
      </c>
      <c r="L29" s="100" t="str">
        <f>BerKW!BO29</f>
        <v>OK</v>
      </c>
      <c r="M29" s="100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7">
        <f ca="1">BerKW!BH30</f>
        <v>0</v>
      </c>
      <c r="G30" s="77">
        <f ca="1">BerKW!BI30</f>
        <v>0</v>
      </c>
      <c r="H30" s="77">
        <f ca="1">BerKW!BL30</f>
        <v>0</v>
      </c>
      <c r="I30" s="91">
        <f ca="1">BerKW!BM30</f>
        <v>0</v>
      </c>
      <c r="J30" s="77">
        <f ca="1">BerKW!BN30</f>
        <v>0</v>
      </c>
      <c r="L30" s="100" t="str">
        <f>BerKW!BO30</f>
        <v>OK</v>
      </c>
      <c r="M30" s="100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7">
        <f ca="1">BerKW!BH31</f>
        <v>0</v>
      </c>
      <c r="G31" s="77">
        <f ca="1">BerKW!BI31</f>
        <v>0</v>
      </c>
      <c r="H31" s="77">
        <f ca="1">BerKW!BL31</f>
        <v>0</v>
      </c>
      <c r="I31" s="91">
        <f ca="1">BerKW!BM31</f>
        <v>0</v>
      </c>
      <c r="J31" s="77">
        <f ca="1">BerKW!BN31</f>
        <v>0</v>
      </c>
      <c r="L31" s="100" t="str">
        <f>BerKW!BO31</f>
        <v>OK</v>
      </c>
      <c r="M31" s="100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7">
        <f ca="1">BerKW!BH32</f>
        <v>0</v>
      </c>
      <c r="G32" s="77">
        <f ca="1">BerKW!BI32</f>
        <v>0</v>
      </c>
      <c r="H32" s="77">
        <f ca="1">BerKW!BL32</f>
        <v>0</v>
      </c>
      <c r="I32" s="91">
        <f ca="1">BerKW!BM32</f>
        <v>0</v>
      </c>
      <c r="J32" s="77">
        <f ca="1">BerKW!BN32</f>
        <v>0</v>
      </c>
      <c r="L32" s="100" t="str">
        <f>BerKW!BO32</f>
        <v>OK</v>
      </c>
      <c r="M32" s="100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7">
        <f ca="1">BerKW!BH33</f>
        <v>0</v>
      </c>
      <c r="G33" s="77">
        <f ca="1">BerKW!BI33</f>
        <v>0</v>
      </c>
      <c r="H33" s="77">
        <f ca="1">BerKW!BL33</f>
        <v>0</v>
      </c>
      <c r="I33" s="91">
        <f ca="1">BerKW!BM33</f>
        <v>0</v>
      </c>
      <c r="J33" s="77">
        <f ca="1">BerKW!BN33</f>
        <v>0</v>
      </c>
      <c r="L33" s="100" t="str">
        <f>BerKW!BO33</f>
        <v>OK</v>
      </c>
      <c r="M33" s="100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7">
        <f ca="1">BerKW!BH34</f>
        <v>0</v>
      </c>
      <c r="G34" s="77">
        <f ca="1">BerKW!BI34</f>
        <v>0</v>
      </c>
      <c r="H34" s="77">
        <f ca="1">BerKW!BL34</f>
        <v>0</v>
      </c>
      <c r="I34" s="91">
        <f ca="1">BerKW!BM34</f>
        <v>0</v>
      </c>
      <c r="J34" s="77">
        <f ca="1">BerKW!BN34</f>
        <v>0</v>
      </c>
      <c r="L34" s="100" t="str">
        <f>BerKW!BO34</f>
        <v>OK</v>
      </c>
      <c r="M34" s="100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7">
        <f ca="1">BerKW!BH35</f>
        <v>0</v>
      </c>
      <c r="G35" s="77">
        <f ca="1">BerKW!BI35</f>
        <v>0</v>
      </c>
      <c r="H35" s="77">
        <f ca="1">BerKW!BL35</f>
        <v>0</v>
      </c>
      <c r="I35" s="91">
        <f ca="1">BerKW!BM35</f>
        <v>0</v>
      </c>
      <c r="J35" s="77">
        <f ca="1">BerKW!BN35</f>
        <v>0</v>
      </c>
      <c r="L35" s="100" t="str">
        <f>BerKW!BO35</f>
        <v>OK</v>
      </c>
      <c r="M35" s="100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7">
        <f ca="1">BerKW!BH36</f>
        <v>0</v>
      </c>
      <c r="G36" s="77">
        <f ca="1">BerKW!BI36</f>
        <v>0</v>
      </c>
      <c r="H36" s="77">
        <f ca="1">BerKW!BL36</f>
        <v>0</v>
      </c>
      <c r="I36" s="91">
        <f ca="1">BerKW!BM36</f>
        <v>0</v>
      </c>
      <c r="J36" s="77">
        <f ca="1">BerKW!BN36</f>
        <v>0</v>
      </c>
      <c r="L36" s="100" t="str">
        <f>BerKW!BO36</f>
        <v>OK</v>
      </c>
      <c r="M36" s="100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7">
        <f ca="1">BerKW!BH37</f>
        <v>0</v>
      </c>
      <c r="G37" s="77">
        <f ca="1">BerKW!BI37</f>
        <v>0</v>
      </c>
      <c r="H37" s="77">
        <f ca="1">BerKW!BL37</f>
        <v>0</v>
      </c>
      <c r="I37" s="91">
        <f ca="1">BerKW!BM37</f>
        <v>0</v>
      </c>
      <c r="J37" s="77">
        <f ca="1">BerKW!BN37</f>
        <v>0</v>
      </c>
      <c r="L37" s="100" t="str">
        <f>BerKW!BO37</f>
        <v>OK</v>
      </c>
      <c r="M37" s="100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7">
        <f ca="1">BerKW!BH38</f>
        <v>0</v>
      </c>
      <c r="G38" s="77">
        <f ca="1">BerKW!BI38</f>
        <v>0</v>
      </c>
      <c r="H38" s="77">
        <f ca="1">BerKW!BL38</f>
        <v>0</v>
      </c>
      <c r="I38" s="91">
        <f ca="1">BerKW!BM38</f>
        <v>0</v>
      </c>
      <c r="J38" s="77">
        <f ca="1">BerKW!BN38</f>
        <v>0</v>
      </c>
      <c r="L38" s="100" t="str">
        <f>BerKW!BO38</f>
        <v>OK</v>
      </c>
      <c r="M38" s="100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7">
        <f ca="1">BerKW!BH39</f>
        <v>0</v>
      </c>
      <c r="G39" s="77">
        <f ca="1">BerKW!BI39</f>
        <v>0</v>
      </c>
      <c r="H39" s="77">
        <f ca="1">BerKW!BL39</f>
        <v>0</v>
      </c>
      <c r="I39" s="91">
        <f ca="1">BerKW!BM39</f>
        <v>0</v>
      </c>
      <c r="J39" s="77">
        <f ca="1">BerKW!BN39</f>
        <v>0</v>
      </c>
      <c r="L39" s="100" t="str">
        <f>BerKW!BO39</f>
        <v>OK</v>
      </c>
      <c r="M39" s="100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7">
        <f ca="1">BerKW!BH40</f>
        <v>0</v>
      </c>
      <c r="G40" s="77">
        <f ca="1">BerKW!BI40</f>
        <v>0</v>
      </c>
      <c r="H40" s="77">
        <f ca="1">BerKW!BL40</f>
        <v>0</v>
      </c>
      <c r="I40" s="91">
        <f ca="1">BerKW!BM40</f>
        <v>0</v>
      </c>
      <c r="J40" s="77">
        <f ca="1">BerKW!BN40</f>
        <v>0</v>
      </c>
      <c r="L40" s="100" t="str">
        <f>BerKW!BO40</f>
        <v>OK</v>
      </c>
      <c r="M40" s="100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7">
        <f ca="1">BerKW!BH41</f>
        <v>0</v>
      </c>
      <c r="G41" s="77">
        <f ca="1">BerKW!BI41</f>
        <v>0</v>
      </c>
      <c r="H41" s="77">
        <f ca="1">BerKW!BL41</f>
        <v>0</v>
      </c>
      <c r="I41" s="91">
        <f ca="1">BerKW!BM41</f>
        <v>0</v>
      </c>
      <c r="J41" s="77">
        <f ca="1">BerKW!BN41</f>
        <v>0</v>
      </c>
      <c r="L41" s="100" t="str">
        <f>BerKW!BO41</f>
        <v>OK</v>
      </c>
      <c r="M41" s="100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7">
        <f ca="1">BerKW!BH42</f>
        <v>0</v>
      </c>
      <c r="G42" s="77">
        <f ca="1">BerKW!BI42</f>
        <v>0</v>
      </c>
      <c r="H42" s="77">
        <f ca="1">BerKW!BL42</f>
        <v>0</v>
      </c>
      <c r="I42" s="91">
        <f ca="1">BerKW!BM42</f>
        <v>0</v>
      </c>
      <c r="J42" s="77">
        <f ca="1">BerKW!BN42</f>
        <v>0</v>
      </c>
      <c r="L42" s="100" t="str">
        <f>BerKW!BO42</f>
        <v>OK</v>
      </c>
      <c r="M42" s="100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7">
        <f ca="1">BerKW!BH43</f>
        <v>0</v>
      </c>
      <c r="G43" s="77">
        <f ca="1">BerKW!BI43</f>
        <v>0</v>
      </c>
      <c r="H43" s="77">
        <f ca="1">BerKW!BL43</f>
        <v>0</v>
      </c>
      <c r="I43" s="91">
        <f ca="1">BerKW!BM43</f>
        <v>0</v>
      </c>
      <c r="J43" s="77">
        <f ca="1">BerKW!BN43</f>
        <v>0</v>
      </c>
      <c r="L43" s="100" t="str">
        <f>BerKW!BO43</f>
        <v>OK</v>
      </c>
      <c r="M43" s="100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7">
        <f ca="1">BerKW!BH44</f>
        <v>0</v>
      </c>
      <c r="G44" s="77">
        <f ca="1">BerKW!BI44</f>
        <v>0</v>
      </c>
      <c r="H44" s="77">
        <f ca="1">BerKW!BL44</f>
        <v>0</v>
      </c>
      <c r="I44" s="91">
        <f ca="1">BerKW!BM44</f>
        <v>0</v>
      </c>
      <c r="J44" s="77">
        <f ca="1">BerKW!BN44</f>
        <v>0</v>
      </c>
      <c r="L44" s="100" t="str">
        <f>BerKW!BO44</f>
        <v>OK</v>
      </c>
      <c r="M44" s="100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7">
        <f ca="1">BerKW!BH45</f>
        <v>0</v>
      </c>
      <c r="G45" s="77">
        <f ca="1">BerKW!BI45</f>
        <v>0</v>
      </c>
      <c r="H45" s="77">
        <f ca="1">BerKW!BL45</f>
        <v>0</v>
      </c>
      <c r="I45" s="91">
        <f ca="1">BerKW!BM45</f>
        <v>0</v>
      </c>
      <c r="J45" s="77">
        <f ca="1">BerKW!BN45</f>
        <v>0</v>
      </c>
      <c r="L45" s="100" t="str">
        <f>BerKW!BO45</f>
        <v>OK</v>
      </c>
      <c r="M45" s="100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7">
        <f ca="1">BerKW!BH46</f>
        <v>0</v>
      </c>
      <c r="G46" s="77">
        <f ca="1">BerKW!BI46</f>
        <v>0</v>
      </c>
      <c r="H46" s="77">
        <f ca="1">BerKW!BL46</f>
        <v>0</v>
      </c>
      <c r="I46" s="91">
        <f ca="1">BerKW!BM46</f>
        <v>0</v>
      </c>
      <c r="J46" s="77">
        <f ca="1">BerKW!BN46</f>
        <v>0</v>
      </c>
      <c r="L46" s="100" t="str">
        <f>BerKW!BO46</f>
        <v>OK</v>
      </c>
      <c r="M46" s="100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7">
        <f ca="1">BerKW!BH47</f>
        <v>0</v>
      </c>
      <c r="G47" s="77">
        <f ca="1">BerKW!BI47</f>
        <v>0</v>
      </c>
      <c r="H47" s="77">
        <f ca="1">BerKW!BL47</f>
        <v>0</v>
      </c>
      <c r="I47" s="91">
        <f ca="1">BerKW!BM47</f>
        <v>0</v>
      </c>
      <c r="J47" s="77">
        <f ca="1">BerKW!BN47</f>
        <v>0</v>
      </c>
      <c r="L47" s="100" t="str">
        <f>BerKW!BO47</f>
        <v>OK</v>
      </c>
      <c r="M47" s="100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7">
        <f ca="1">BerKW!BH48</f>
        <v>0</v>
      </c>
      <c r="G48" s="77">
        <f ca="1">BerKW!BI48</f>
        <v>0</v>
      </c>
      <c r="H48" s="77">
        <f ca="1">BerKW!BL48</f>
        <v>0</v>
      </c>
      <c r="I48" s="91">
        <f ca="1">BerKW!BM48</f>
        <v>0</v>
      </c>
      <c r="J48" s="77">
        <f ca="1">BerKW!BN48</f>
        <v>0</v>
      </c>
      <c r="L48" s="100" t="str">
        <f>BerKW!BO48</f>
        <v>OK</v>
      </c>
      <c r="M48" s="100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7">
        <f ca="1">BerKW!BH49</f>
        <v>0</v>
      </c>
      <c r="G49" s="77">
        <f ca="1">BerKW!BI49</f>
        <v>0</v>
      </c>
      <c r="H49" s="77">
        <f ca="1">BerKW!BL49</f>
        <v>0</v>
      </c>
      <c r="I49" s="91">
        <f ca="1">BerKW!BM49</f>
        <v>0</v>
      </c>
      <c r="J49" s="77">
        <f ca="1">BerKW!BN49</f>
        <v>0</v>
      </c>
      <c r="L49" s="100" t="str">
        <f>BerKW!BO49</f>
        <v>OK</v>
      </c>
      <c r="M49" s="100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7">
        <f ca="1">BerKW!BH50</f>
        <v>0</v>
      </c>
      <c r="G50" s="77">
        <f ca="1">BerKW!BI50</f>
        <v>0</v>
      </c>
      <c r="H50" s="77">
        <f ca="1">BerKW!BL50</f>
        <v>0</v>
      </c>
      <c r="I50" s="91">
        <f ca="1">BerKW!BM50</f>
        <v>0</v>
      </c>
      <c r="J50" s="77">
        <f ca="1">BerKW!BN50</f>
        <v>0</v>
      </c>
      <c r="L50" s="100" t="str">
        <f>BerKW!BO50</f>
        <v>OK</v>
      </c>
      <c r="M50" s="100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7">
        <f ca="1">BerKW!BH51</f>
        <v>0</v>
      </c>
      <c r="G51" s="77">
        <f ca="1">BerKW!BI51</f>
        <v>0</v>
      </c>
      <c r="H51" s="77">
        <f ca="1">BerKW!BL51</f>
        <v>0</v>
      </c>
      <c r="I51" s="91">
        <f ca="1">BerKW!BM51</f>
        <v>0</v>
      </c>
      <c r="J51" s="77">
        <f ca="1">BerKW!BN51</f>
        <v>0</v>
      </c>
      <c r="L51" s="100" t="str">
        <f>BerKW!BO51</f>
        <v>OK</v>
      </c>
      <c r="M51" s="100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7">
        <f ca="1">BerKW!BH52</f>
        <v>0</v>
      </c>
      <c r="G52" s="77">
        <f ca="1">BerKW!BI52</f>
        <v>0</v>
      </c>
      <c r="H52" s="77">
        <f ca="1">BerKW!BL52</f>
        <v>0</v>
      </c>
      <c r="I52" s="91">
        <f ca="1">BerKW!BM52</f>
        <v>0</v>
      </c>
      <c r="J52" s="77">
        <f ca="1">BerKW!BN52</f>
        <v>0</v>
      </c>
      <c r="L52" s="100" t="str">
        <f>BerKW!BO52</f>
        <v>OK</v>
      </c>
      <c r="M52" s="100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7">
        <f ca="1">BerKW!BH53</f>
        <v>0</v>
      </c>
      <c r="G53" s="77">
        <f ca="1">BerKW!BI53</f>
        <v>0</v>
      </c>
      <c r="H53" s="77">
        <f ca="1">BerKW!BL53</f>
        <v>0</v>
      </c>
      <c r="I53" s="91">
        <f ca="1">BerKW!BM53</f>
        <v>0</v>
      </c>
      <c r="J53" s="77">
        <f ca="1">BerKW!BN53</f>
        <v>0</v>
      </c>
      <c r="L53" s="100" t="str">
        <f>BerKW!BO53</f>
        <v>OK</v>
      </c>
      <c r="M53" s="100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7">
        <f ca="1">BerKW!BH54</f>
        <v>0</v>
      </c>
      <c r="G54" s="77">
        <f ca="1">BerKW!BI54</f>
        <v>0</v>
      </c>
      <c r="H54" s="77">
        <f ca="1">BerKW!BL54</f>
        <v>0</v>
      </c>
      <c r="I54" s="91">
        <f ca="1">BerKW!BM54</f>
        <v>0</v>
      </c>
      <c r="J54" s="77">
        <f ca="1">BerKW!BN54</f>
        <v>0</v>
      </c>
      <c r="L54" s="100" t="str">
        <f>BerKW!BO54</f>
        <v>OK</v>
      </c>
      <c r="M54" s="100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7">
        <f ca="1">BerKW!BH55</f>
        <v>0</v>
      </c>
      <c r="G55" s="77">
        <f ca="1">BerKW!BI55</f>
        <v>0</v>
      </c>
      <c r="H55" s="77">
        <f ca="1">BerKW!BL55</f>
        <v>0</v>
      </c>
      <c r="I55" s="91">
        <f ca="1">BerKW!BM55</f>
        <v>0</v>
      </c>
      <c r="J55" s="77">
        <f ca="1">BerKW!BN55</f>
        <v>0</v>
      </c>
      <c r="L55" s="100" t="str">
        <f>BerKW!BO55</f>
        <v>OK</v>
      </c>
      <c r="M55" s="100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7">
        <f ca="1">BerKW!BH56</f>
        <v>0</v>
      </c>
      <c r="G56" s="77">
        <f ca="1">BerKW!BI56</f>
        <v>0</v>
      </c>
      <c r="H56" s="77">
        <f ca="1">BerKW!BL56</f>
        <v>0</v>
      </c>
      <c r="I56" s="91">
        <f ca="1">BerKW!BM56</f>
        <v>0</v>
      </c>
      <c r="J56" s="77">
        <f ca="1">BerKW!BN56</f>
        <v>0</v>
      </c>
      <c r="L56" s="100" t="str">
        <f>BerKW!BO56</f>
        <v>OK</v>
      </c>
      <c r="M56" s="100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7">
        <f ca="1">BerKW!BH57</f>
        <v>0</v>
      </c>
      <c r="G57" s="77">
        <f ca="1">BerKW!BI57</f>
        <v>0</v>
      </c>
      <c r="H57" s="77">
        <f ca="1">BerKW!BL57</f>
        <v>0</v>
      </c>
      <c r="I57" s="91">
        <f ca="1">BerKW!BM57</f>
        <v>0</v>
      </c>
      <c r="J57" s="77">
        <f ca="1">BerKW!BN57</f>
        <v>0</v>
      </c>
      <c r="L57" s="100" t="str">
        <f>BerKW!BO57</f>
        <v>OK</v>
      </c>
      <c r="M57" s="100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7">
        <f ca="1">BerKW!BH58</f>
        <v>0</v>
      </c>
      <c r="G58" s="77">
        <f ca="1">BerKW!BI58</f>
        <v>0</v>
      </c>
      <c r="H58" s="77">
        <f ca="1">BerKW!BL58</f>
        <v>0</v>
      </c>
      <c r="I58" s="91">
        <f ca="1">BerKW!BM58</f>
        <v>0</v>
      </c>
      <c r="J58" s="77">
        <f ca="1">BerKW!BN58</f>
        <v>0</v>
      </c>
      <c r="L58" s="100" t="str">
        <f>BerKW!BO58</f>
        <v>OK</v>
      </c>
      <c r="M58" s="100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7">
        <f ca="1">BerKW!BH59</f>
        <v>0</v>
      </c>
      <c r="G59" s="77">
        <f ca="1">BerKW!BI59</f>
        <v>0</v>
      </c>
      <c r="H59" s="77">
        <f ca="1">BerKW!BL59</f>
        <v>0</v>
      </c>
      <c r="I59" s="91">
        <f ca="1">BerKW!BM59</f>
        <v>0</v>
      </c>
      <c r="J59" s="77">
        <f ca="1">BerKW!BN59</f>
        <v>0</v>
      </c>
      <c r="L59" s="100" t="str">
        <f>BerKW!BO59</f>
        <v>OK</v>
      </c>
      <c r="M59" s="100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7">
        <f ca="1">BerKW!BH60</f>
        <v>0</v>
      </c>
      <c r="G60" s="77">
        <f ca="1">BerKW!BI60</f>
        <v>0</v>
      </c>
      <c r="H60" s="77">
        <f ca="1">BerKW!BL60</f>
        <v>0</v>
      </c>
      <c r="I60" s="91">
        <f ca="1">BerKW!BM60</f>
        <v>0</v>
      </c>
      <c r="J60" s="77">
        <f ca="1">BerKW!BN60</f>
        <v>0</v>
      </c>
      <c r="L60" s="100" t="str">
        <f>BerKW!BO60</f>
        <v>OK</v>
      </c>
      <c r="M60" s="100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7">
        <f ca="1">BerKW!BH61</f>
        <v>0</v>
      </c>
      <c r="G61" s="77">
        <f ca="1">BerKW!BI61</f>
        <v>0</v>
      </c>
      <c r="H61" s="77">
        <f ca="1">BerKW!BL61</f>
        <v>0</v>
      </c>
      <c r="I61" s="91">
        <f ca="1">BerKW!BM61</f>
        <v>0</v>
      </c>
      <c r="J61" s="77">
        <f ca="1">BerKW!BN61</f>
        <v>0</v>
      </c>
      <c r="L61" s="100" t="str">
        <f>BerKW!BO61</f>
        <v>OK</v>
      </c>
      <c r="M61" s="100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7">
        <f ca="1">BerKW!BH62</f>
        <v>0</v>
      </c>
      <c r="G62" s="77">
        <f ca="1">BerKW!BI62</f>
        <v>0</v>
      </c>
      <c r="H62" s="77">
        <f ca="1">BerKW!BL62</f>
        <v>0</v>
      </c>
      <c r="I62" s="91">
        <f ca="1">BerKW!BM62</f>
        <v>0</v>
      </c>
      <c r="J62" s="77">
        <f ca="1">BerKW!BN62</f>
        <v>0</v>
      </c>
      <c r="L62" s="100" t="str">
        <f>BerKW!BO62</f>
        <v>OK</v>
      </c>
      <c r="M62" s="100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7">
        <f ca="1">BerKW!BH63</f>
        <v>0</v>
      </c>
      <c r="G63" s="77">
        <f ca="1">BerKW!BI63</f>
        <v>0</v>
      </c>
      <c r="H63" s="77">
        <f ca="1">BerKW!BL63</f>
        <v>0</v>
      </c>
      <c r="I63" s="91">
        <f ca="1">BerKW!BM63</f>
        <v>0</v>
      </c>
      <c r="J63" s="77">
        <f ca="1">BerKW!BN63</f>
        <v>0</v>
      </c>
      <c r="L63" s="100" t="str">
        <f>BerKW!BO63</f>
        <v>OK</v>
      </c>
      <c r="M63" s="100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7">
        <f ca="1">BerKW!BH64</f>
        <v>0</v>
      </c>
      <c r="G64" s="77">
        <f ca="1">BerKW!BI64</f>
        <v>0</v>
      </c>
      <c r="H64" s="77">
        <f ca="1">BerKW!BL64</f>
        <v>0</v>
      </c>
      <c r="I64" s="91">
        <f ca="1">BerKW!BM64</f>
        <v>0</v>
      </c>
      <c r="J64" s="77">
        <f ca="1">BerKW!BN64</f>
        <v>0</v>
      </c>
      <c r="L64" s="100" t="str">
        <f>BerKW!BO64</f>
        <v>OK</v>
      </c>
      <c r="M64" s="100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7">
        <f ca="1">BerKW!BH65</f>
        <v>0</v>
      </c>
      <c r="G65" s="77">
        <f ca="1">BerKW!BI65</f>
        <v>0</v>
      </c>
      <c r="H65" s="77">
        <f ca="1">BerKW!BL65</f>
        <v>0</v>
      </c>
      <c r="I65" s="91">
        <f ca="1">BerKW!BM65</f>
        <v>0</v>
      </c>
      <c r="J65" s="77">
        <f ca="1">BerKW!BN65</f>
        <v>0</v>
      </c>
      <c r="L65" s="100" t="str">
        <f>BerKW!BO65</f>
        <v>OK</v>
      </c>
      <c r="M65" s="100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7">
        <f ca="1">BerKW!BH66</f>
        <v>0</v>
      </c>
      <c r="G66" s="77">
        <f ca="1">BerKW!BI66</f>
        <v>0</v>
      </c>
      <c r="H66" s="77">
        <f ca="1">BerKW!BL66</f>
        <v>0</v>
      </c>
      <c r="I66" s="91">
        <f ca="1">BerKW!BM66</f>
        <v>0</v>
      </c>
      <c r="J66" s="77">
        <f ca="1">BerKW!BN66</f>
        <v>0</v>
      </c>
      <c r="L66" s="100" t="str">
        <f>BerKW!BO66</f>
        <v>OK</v>
      </c>
      <c r="M66" s="100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7">
        <f ca="1">BerKW!BH67</f>
        <v>0</v>
      </c>
      <c r="G67" s="77">
        <f ca="1">BerKW!BI67</f>
        <v>0</v>
      </c>
      <c r="H67" s="77">
        <f ca="1">BerKW!BL67</f>
        <v>0</v>
      </c>
      <c r="I67" s="91">
        <f ca="1">BerKW!BM67</f>
        <v>0</v>
      </c>
      <c r="J67" s="77">
        <f ca="1">BerKW!BN67</f>
        <v>0</v>
      </c>
      <c r="L67" s="100" t="str">
        <f>BerKW!BO67</f>
        <v>OK</v>
      </c>
      <c r="M67" s="100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7">
        <f ca="1">BerKW!BH68</f>
        <v>0</v>
      </c>
      <c r="G68" s="77">
        <f ca="1">BerKW!BI68</f>
        <v>0</v>
      </c>
      <c r="H68" s="77">
        <f ca="1">BerKW!BL68</f>
        <v>0</v>
      </c>
      <c r="I68" s="91">
        <f ca="1">BerKW!BM68</f>
        <v>0</v>
      </c>
      <c r="J68" s="77">
        <f ca="1">BerKW!BN68</f>
        <v>0</v>
      </c>
      <c r="L68" s="100" t="str">
        <f>BerKW!BO68</f>
        <v>OK</v>
      </c>
      <c r="M68" s="100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7">
        <f ca="1">BerKW!BH69</f>
        <v>0</v>
      </c>
      <c r="G69" s="77">
        <f ca="1">BerKW!BI69</f>
        <v>0</v>
      </c>
      <c r="H69" s="77">
        <f ca="1">BerKW!BL69</f>
        <v>0</v>
      </c>
      <c r="I69" s="91">
        <f ca="1">BerKW!BM69</f>
        <v>0</v>
      </c>
      <c r="J69" s="77">
        <f ca="1">BerKW!BN69</f>
        <v>0</v>
      </c>
      <c r="L69" s="100" t="str">
        <f>BerKW!BO69</f>
        <v>OK</v>
      </c>
      <c r="M69" s="100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7">
        <f ca="1">BerKW!BH70</f>
        <v>0</v>
      </c>
      <c r="G70" s="77">
        <f ca="1">BerKW!BI70</f>
        <v>0</v>
      </c>
      <c r="H70" s="77">
        <f ca="1">BerKW!BL70</f>
        <v>0</v>
      </c>
      <c r="I70" s="91">
        <f ca="1">BerKW!BM70</f>
        <v>0</v>
      </c>
      <c r="J70" s="77">
        <f ca="1">BerKW!BN70</f>
        <v>0</v>
      </c>
      <c r="L70" s="100" t="str">
        <f>BerKW!BO70</f>
        <v>OK</v>
      </c>
      <c r="M70" s="100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7">
        <f ca="1">BerKW!BH71</f>
        <v>0</v>
      </c>
      <c r="G71" s="77">
        <f ca="1">BerKW!BI71</f>
        <v>0</v>
      </c>
      <c r="H71" s="77">
        <f ca="1">BerKW!BL71</f>
        <v>0</v>
      </c>
      <c r="I71" s="91">
        <f ca="1">BerKW!BM71</f>
        <v>0</v>
      </c>
      <c r="J71" s="77">
        <f ca="1">BerKW!BN71</f>
        <v>0</v>
      </c>
      <c r="L71" s="100" t="str">
        <f>BerKW!BO71</f>
        <v>OK</v>
      </c>
      <c r="M71" s="100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7">
        <f ca="1">BerKW!BH72</f>
        <v>0</v>
      </c>
      <c r="G72" s="77">
        <f ca="1">BerKW!BI72</f>
        <v>0</v>
      </c>
      <c r="H72" s="77">
        <f ca="1">BerKW!BL72</f>
        <v>0</v>
      </c>
      <c r="I72" s="91">
        <f ca="1">BerKW!BM72</f>
        <v>0</v>
      </c>
      <c r="J72" s="77">
        <f ca="1">BerKW!BN72</f>
        <v>0</v>
      </c>
      <c r="L72" s="100" t="str">
        <f>BerKW!BO72</f>
        <v>OK</v>
      </c>
      <c r="M72" s="100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7">
        <f ca="1">BerKW!BH73</f>
        <v>0</v>
      </c>
      <c r="G73" s="77">
        <f ca="1">BerKW!BI73</f>
        <v>0</v>
      </c>
      <c r="H73" s="77">
        <f ca="1">BerKW!BL73</f>
        <v>0</v>
      </c>
      <c r="I73" s="91">
        <f ca="1">BerKW!BM73</f>
        <v>0</v>
      </c>
      <c r="J73" s="77">
        <f ca="1">BerKW!BN73</f>
        <v>0</v>
      </c>
      <c r="L73" s="100" t="str">
        <f>BerKW!BO73</f>
        <v>OK</v>
      </c>
      <c r="M73" s="100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7">
        <f ca="1">BerKW!BH74</f>
        <v>0</v>
      </c>
      <c r="G74" s="77">
        <f ca="1">BerKW!BI74</f>
        <v>0</v>
      </c>
      <c r="H74" s="77">
        <f ca="1">BerKW!BL74</f>
        <v>0</v>
      </c>
      <c r="I74" s="91">
        <f ca="1">BerKW!BM74</f>
        <v>0</v>
      </c>
      <c r="J74" s="77">
        <f ca="1">BerKW!BN74</f>
        <v>0</v>
      </c>
      <c r="L74" s="100" t="str">
        <f>BerKW!BO74</f>
        <v>OK</v>
      </c>
      <c r="M74" s="100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7">
        <f ca="1">BerKW!BH75</f>
        <v>0</v>
      </c>
      <c r="G75" s="77">
        <f ca="1">BerKW!BI75</f>
        <v>0</v>
      </c>
      <c r="H75" s="77">
        <f ca="1">BerKW!BL75</f>
        <v>0</v>
      </c>
      <c r="I75" s="91">
        <f ca="1">BerKW!BM75</f>
        <v>0</v>
      </c>
      <c r="J75" s="77">
        <f ca="1">BerKW!BN75</f>
        <v>0</v>
      </c>
      <c r="L75" s="100" t="str">
        <f>BerKW!BO75</f>
        <v>OK</v>
      </c>
      <c r="M75" s="100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7">
        <f ca="1">BerKW!BH76</f>
        <v>0</v>
      </c>
      <c r="G76" s="77">
        <f ca="1">BerKW!BI76</f>
        <v>0</v>
      </c>
      <c r="H76" s="77">
        <f ca="1">BerKW!BL76</f>
        <v>0</v>
      </c>
      <c r="I76" s="91">
        <f ca="1">BerKW!BM76</f>
        <v>0</v>
      </c>
      <c r="J76" s="77">
        <f ca="1">BerKW!BN76</f>
        <v>0</v>
      </c>
      <c r="L76" s="100" t="str">
        <f>BerKW!BO76</f>
        <v>OK</v>
      </c>
      <c r="M76" s="100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7">
        <f ca="1">BerKW!BH77</f>
        <v>0</v>
      </c>
      <c r="G77" s="77">
        <f ca="1">BerKW!BI77</f>
        <v>0</v>
      </c>
      <c r="H77" s="77">
        <f ca="1">BerKW!BL77</f>
        <v>0</v>
      </c>
      <c r="I77" s="91">
        <f ca="1">BerKW!BM77</f>
        <v>0</v>
      </c>
      <c r="J77" s="77">
        <f ca="1">BerKW!BN77</f>
        <v>0</v>
      </c>
      <c r="L77" s="100" t="str">
        <f>BerKW!BO77</f>
        <v>OK</v>
      </c>
      <c r="M77" s="100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7">
        <f ca="1">BerKW!BH78</f>
        <v>0</v>
      </c>
      <c r="G78" s="77">
        <f ca="1">BerKW!BI78</f>
        <v>0</v>
      </c>
      <c r="H78" s="77">
        <f ca="1">BerKW!BL78</f>
        <v>0</v>
      </c>
      <c r="I78" s="91">
        <f ca="1">BerKW!BM78</f>
        <v>0</v>
      </c>
      <c r="J78" s="77">
        <f ca="1">BerKW!BN78</f>
        <v>0</v>
      </c>
      <c r="L78" s="100" t="str">
        <f>BerKW!BO78</f>
        <v>OK</v>
      </c>
      <c r="M78" s="100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7">
        <f ca="1">BerKW!BH79</f>
        <v>0</v>
      </c>
      <c r="G79" s="77">
        <f ca="1">BerKW!BI79</f>
        <v>0</v>
      </c>
      <c r="H79" s="77">
        <f ca="1">BerKW!BL79</f>
        <v>0</v>
      </c>
      <c r="I79" s="91">
        <f ca="1">BerKW!BM79</f>
        <v>0</v>
      </c>
      <c r="J79" s="77">
        <f ca="1">BerKW!BN79</f>
        <v>0</v>
      </c>
      <c r="L79" s="100" t="str">
        <f>BerKW!BO79</f>
        <v>OK</v>
      </c>
      <c r="M79" s="100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7">
        <f ca="1">BerKW!BH80</f>
        <v>0</v>
      </c>
      <c r="G80" s="77">
        <f ca="1">BerKW!BI80</f>
        <v>0</v>
      </c>
      <c r="H80" s="77">
        <f ca="1">BerKW!BL80</f>
        <v>0</v>
      </c>
      <c r="I80" s="91">
        <f ca="1">BerKW!BM80</f>
        <v>0</v>
      </c>
      <c r="J80" s="77">
        <f ca="1">BerKW!BN80</f>
        <v>0</v>
      </c>
      <c r="L80" s="100" t="str">
        <f>BerKW!BO80</f>
        <v>OK</v>
      </c>
      <c r="M80" s="100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7">
        <f ca="1">BerKW!BH81</f>
        <v>0</v>
      </c>
      <c r="G81" s="77">
        <f ca="1">BerKW!BI81</f>
        <v>0</v>
      </c>
      <c r="H81" s="77">
        <f ca="1">BerKW!BL81</f>
        <v>0</v>
      </c>
      <c r="I81" s="91">
        <f ca="1">BerKW!BM81</f>
        <v>0</v>
      </c>
      <c r="J81" s="77">
        <f ca="1">BerKW!BN81</f>
        <v>0</v>
      </c>
      <c r="L81" s="100" t="str">
        <f>BerKW!BO81</f>
        <v>OK</v>
      </c>
      <c r="M81" s="100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7">
        <f ca="1">BerKW!BH82</f>
        <v>0</v>
      </c>
      <c r="G82" s="77">
        <f ca="1">BerKW!BI82</f>
        <v>0</v>
      </c>
      <c r="H82" s="77">
        <f ca="1">BerKW!BL82</f>
        <v>0</v>
      </c>
      <c r="I82" s="91">
        <f ca="1">BerKW!BM82</f>
        <v>0</v>
      </c>
      <c r="J82" s="77">
        <f ca="1">BerKW!BN82</f>
        <v>0</v>
      </c>
      <c r="L82" s="100" t="str">
        <f>BerKW!BO82</f>
        <v>OK</v>
      </c>
      <c r="M82" s="100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7">
        <f ca="1">BerKW!BH83</f>
        <v>0</v>
      </c>
      <c r="G83" s="77">
        <f ca="1">BerKW!BI83</f>
        <v>0</v>
      </c>
      <c r="H83" s="77">
        <f ca="1">BerKW!BL83</f>
        <v>0</v>
      </c>
      <c r="I83" s="91">
        <f ca="1">BerKW!BM83</f>
        <v>0</v>
      </c>
      <c r="J83" s="77">
        <f ca="1">BerKW!BN83</f>
        <v>0</v>
      </c>
      <c r="L83" s="100" t="str">
        <f>BerKW!BO83</f>
        <v>OK</v>
      </c>
      <c r="M83" s="100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7">
        <f ca="1">BerKW!BH84</f>
        <v>0</v>
      </c>
      <c r="G84" s="77">
        <f ca="1">BerKW!BI84</f>
        <v>0</v>
      </c>
      <c r="H84" s="77">
        <f ca="1">BerKW!BL84</f>
        <v>0</v>
      </c>
      <c r="I84" s="91">
        <f ca="1">BerKW!BM84</f>
        <v>0</v>
      </c>
      <c r="J84" s="77">
        <f ca="1">BerKW!BN84</f>
        <v>0</v>
      </c>
      <c r="L84" s="100" t="str">
        <f>BerKW!BO84</f>
        <v>OK</v>
      </c>
      <c r="M84" s="100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7">
        <f ca="1">BerKW!BH85</f>
        <v>0</v>
      </c>
      <c r="G85" s="77">
        <f ca="1">BerKW!BI85</f>
        <v>0</v>
      </c>
      <c r="H85" s="77">
        <f ca="1">BerKW!BL85</f>
        <v>0</v>
      </c>
      <c r="I85" s="91">
        <f ca="1">BerKW!BM85</f>
        <v>0</v>
      </c>
      <c r="J85" s="77">
        <f ca="1">BerKW!BN85</f>
        <v>0</v>
      </c>
      <c r="L85" s="100" t="str">
        <f>BerKW!BO85</f>
        <v>OK</v>
      </c>
      <c r="M85" s="100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7">
        <f ca="1">BerKW!BH86</f>
        <v>0</v>
      </c>
      <c r="G86" s="77">
        <f ca="1">BerKW!BI86</f>
        <v>0</v>
      </c>
      <c r="H86" s="77">
        <f ca="1">BerKW!BL86</f>
        <v>0</v>
      </c>
      <c r="I86" s="91">
        <f ca="1">BerKW!BM86</f>
        <v>0</v>
      </c>
      <c r="J86" s="77">
        <f ca="1">BerKW!BN86</f>
        <v>0</v>
      </c>
      <c r="L86" s="100" t="str">
        <f>BerKW!BO86</f>
        <v>OK</v>
      </c>
      <c r="M86" s="100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7">
        <f ca="1">BerKW!BH87</f>
        <v>0</v>
      </c>
      <c r="G87" s="77">
        <f ca="1">BerKW!BI87</f>
        <v>0</v>
      </c>
      <c r="H87" s="77">
        <f ca="1">BerKW!BL87</f>
        <v>0</v>
      </c>
      <c r="I87" s="91">
        <f ca="1">BerKW!BM87</f>
        <v>0</v>
      </c>
      <c r="J87" s="77">
        <f ca="1">BerKW!BN87</f>
        <v>0</v>
      </c>
      <c r="L87" s="100" t="str">
        <f>BerKW!BO87</f>
        <v>OK</v>
      </c>
      <c r="M87" s="100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7">
        <f ca="1">BerKW!BH88</f>
        <v>0</v>
      </c>
      <c r="G88" s="77">
        <f ca="1">BerKW!BI88</f>
        <v>0</v>
      </c>
      <c r="H88" s="77">
        <f ca="1">BerKW!BL88</f>
        <v>0</v>
      </c>
      <c r="I88" s="91">
        <f ca="1">BerKW!BM88</f>
        <v>0</v>
      </c>
      <c r="J88" s="77">
        <f ca="1">BerKW!BN88</f>
        <v>0</v>
      </c>
      <c r="L88" s="100" t="str">
        <f>BerKW!BO88</f>
        <v>OK</v>
      </c>
      <c r="M88" s="100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7">
        <f ca="1">BerKW!BH89</f>
        <v>0</v>
      </c>
      <c r="G89" s="77">
        <f ca="1">BerKW!BI89</f>
        <v>0</v>
      </c>
      <c r="H89" s="77">
        <f ca="1">BerKW!BL89</f>
        <v>0</v>
      </c>
      <c r="I89" s="91">
        <f ca="1">BerKW!BM89</f>
        <v>0</v>
      </c>
      <c r="J89" s="77">
        <f ca="1">BerKW!BN89</f>
        <v>0</v>
      </c>
      <c r="L89" s="100" t="str">
        <f>BerKW!BO89</f>
        <v>OK</v>
      </c>
      <c r="M89" s="100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7">
        <f ca="1">BerKW!BH90</f>
        <v>0</v>
      </c>
      <c r="G90" s="77">
        <f ca="1">BerKW!BI90</f>
        <v>0</v>
      </c>
      <c r="H90" s="77">
        <f ca="1">BerKW!BL90</f>
        <v>0</v>
      </c>
      <c r="I90" s="91">
        <f ca="1">BerKW!BM90</f>
        <v>0</v>
      </c>
      <c r="J90" s="77">
        <f ca="1">BerKW!BN90</f>
        <v>0</v>
      </c>
      <c r="L90" s="100" t="str">
        <f>BerKW!BO90</f>
        <v>OK</v>
      </c>
      <c r="M90" s="100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7">
        <f ca="1">BerKW!BH91</f>
        <v>0</v>
      </c>
      <c r="G91" s="77">
        <f ca="1">BerKW!BI91</f>
        <v>0</v>
      </c>
      <c r="H91" s="77">
        <f ca="1">BerKW!BL91</f>
        <v>0</v>
      </c>
      <c r="I91" s="91">
        <f ca="1">BerKW!BM91</f>
        <v>0</v>
      </c>
      <c r="J91" s="77">
        <f ca="1">BerKW!BN91</f>
        <v>0</v>
      </c>
      <c r="L91" s="100" t="str">
        <f>BerKW!BO91</f>
        <v>OK</v>
      </c>
      <c r="M91" s="100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7">
        <f ca="1">BerKW!BH92</f>
        <v>0</v>
      </c>
      <c r="G92" s="77">
        <f ca="1">BerKW!BI92</f>
        <v>0</v>
      </c>
      <c r="H92" s="77">
        <f ca="1">BerKW!BL92</f>
        <v>0</v>
      </c>
      <c r="I92" s="91">
        <f ca="1">BerKW!BM92</f>
        <v>0</v>
      </c>
      <c r="J92" s="77">
        <f ca="1">BerKW!BN92</f>
        <v>0</v>
      </c>
      <c r="L92" s="100" t="str">
        <f>BerKW!BO92</f>
        <v>OK</v>
      </c>
      <c r="M92" s="100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7">
        <f ca="1">BerKW!BH93</f>
        <v>0</v>
      </c>
      <c r="G93" s="77">
        <f ca="1">BerKW!BI93</f>
        <v>0</v>
      </c>
      <c r="H93" s="77">
        <f ca="1">BerKW!BL93</f>
        <v>0</v>
      </c>
      <c r="I93" s="91">
        <f ca="1">BerKW!BM93</f>
        <v>0</v>
      </c>
      <c r="J93" s="77">
        <f ca="1">BerKW!BN93</f>
        <v>0</v>
      </c>
      <c r="L93" s="100" t="str">
        <f>BerKW!BO93</f>
        <v>OK</v>
      </c>
      <c r="M93" s="100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7">
        <f ca="1">BerKW!BH94</f>
        <v>0</v>
      </c>
      <c r="G94" s="77">
        <f ca="1">BerKW!BI94</f>
        <v>0</v>
      </c>
      <c r="H94" s="77">
        <f ca="1">BerKW!BL94</f>
        <v>0</v>
      </c>
      <c r="I94" s="91">
        <f ca="1">BerKW!BM94</f>
        <v>0</v>
      </c>
      <c r="J94" s="77">
        <f ca="1">BerKW!BN94</f>
        <v>0</v>
      </c>
      <c r="L94" s="100" t="str">
        <f>BerKW!BO94</f>
        <v>OK</v>
      </c>
      <c r="M94" s="100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7">
        <f ca="1">BerKW!BH95</f>
        <v>0</v>
      </c>
      <c r="G95" s="77">
        <f ca="1">BerKW!BI95</f>
        <v>0</v>
      </c>
      <c r="H95" s="77">
        <f ca="1">BerKW!BL95</f>
        <v>0</v>
      </c>
      <c r="I95" s="91">
        <f ca="1">BerKW!BM95</f>
        <v>0</v>
      </c>
      <c r="J95" s="77">
        <f ca="1">BerKW!BN95</f>
        <v>0</v>
      </c>
      <c r="L95" s="100" t="str">
        <f>BerKW!BO95</f>
        <v>OK</v>
      </c>
      <c r="M95" s="100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7">
        <f ca="1">BerKW!BH96</f>
        <v>0</v>
      </c>
      <c r="G96" s="77">
        <f ca="1">BerKW!BI96</f>
        <v>0</v>
      </c>
      <c r="H96" s="77">
        <f ca="1">BerKW!BL96</f>
        <v>0</v>
      </c>
      <c r="I96" s="91">
        <f ca="1">BerKW!BM96</f>
        <v>0</v>
      </c>
      <c r="J96" s="77">
        <f ca="1">BerKW!BN96</f>
        <v>0</v>
      </c>
      <c r="L96" s="100" t="str">
        <f>BerKW!BO96</f>
        <v>OK</v>
      </c>
      <c r="M96" s="100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7">
        <f ca="1">BerKW!BH97</f>
        <v>0</v>
      </c>
      <c r="G97" s="77">
        <f ca="1">BerKW!BI97</f>
        <v>0</v>
      </c>
      <c r="H97" s="77">
        <f ca="1">BerKW!BL97</f>
        <v>0</v>
      </c>
      <c r="I97" s="91">
        <f ca="1">BerKW!BM97</f>
        <v>0</v>
      </c>
      <c r="J97" s="77">
        <f ca="1">BerKW!BN97</f>
        <v>0</v>
      </c>
      <c r="L97" s="100" t="str">
        <f>BerKW!BO97</f>
        <v>OK</v>
      </c>
      <c r="M97" s="100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7">
        <f ca="1">BerKW!BH98</f>
        <v>0</v>
      </c>
      <c r="G98" s="77">
        <f ca="1">BerKW!BI98</f>
        <v>0</v>
      </c>
      <c r="H98" s="77">
        <f ca="1">BerKW!BL98</f>
        <v>0</v>
      </c>
      <c r="I98" s="91">
        <f ca="1">BerKW!BM98</f>
        <v>0</v>
      </c>
      <c r="J98" s="77">
        <f ca="1">BerKW!BN98</f>
        <v>0</v>
      </c>
      <c r="L98" s="100" t="str">
        <f>BerKW!BO98</f>
        <v>OK</v>
      </c>
      <c r="M98" s="100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7">
        <f ca="1">BerKW!BH99</f>
        <v>0</v>
      </c>
      <c r="G99" s="77">
        <f ca="1">BerKW!BI99</f>
        <v>0</v>
      </c>
      <c r="H99" s="77">
        <f ca="1">BerKW!BL99</f>
        <v>0</v>
      </c>
      <c r="I99" s="91">
        <f ca="1">BerKW!BM99</f>
        <v>0</v>
      </c>
      <c r="J99" s="77">
        <f ca="1">BerKW!BN99</f>
        <v>0</v>
      </c>
      <c r="L99" s="100" t="str">
        <f>BerKW!BO99</f>
        <v>OK</v>
      </c>
      <c r="M99" s="100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7">
        <f ca="1">BerKW!BH100</f>
        <v>0</v>
      </c>
      <c r="G100" s="77">
        <f ca="1">BerKW!BI100</f>
        <v>0</v>
      </c>
      <c r="H100" s="77">
        <f ca="1">BerKW!BL100</f>
        <v>0</v>
      </c>
      <c r="I100" s="91">
        <f ca="1">BerKW!BM100</f>
        <v>0</v>
      </c>
      <c r="J100" s="77">
        <f ca="1">BerKW!BN100</f>
        <v>0</v>
      </c>
      <c r="L100" s="100" t="str">
        <f>BerKW!BO100</f>
        <v>OK</v>
      </c>
      <c r="M100" s="100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7">
        <f ca="1">BerKW!BH101</f>
        <v>0</v>
      </c>
      <c r="G101" s="77">
        <f ca="1">BerKW!BI101</f>
        <v>0</v>
      </c>
      <c r="H101" s="77">
        <f ca="1">BerKW!BL101</f>
        <v>0</v>
      </c>
      <c r="I101" s="91">
        <f ca="1">BerKW!BM101</f>
        <v>0</v>
      </c>
      <c r="J101" s="77">
        <f ca="1">BerKW!BN101</f>
        <v>0</v>
      </c>
      <c r="L101" s="100" t="str">
        <f>BerKW!BO101</f>
        <v>OK</v>
      </c>
      <c r="M101" s="100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7">
        <f ca="1">BerKW!BH102</f>
        <v>0</v>
      </c>
      <c r="G102" s="77">
        <f ca="1">BerKW!BI102</f>
        <v>0</v>
      </c>
      <c r="H102" s="77">
        <f ca="1">BerKW!BL102</f>
        <v>0</v>
      </c>
      <c r="I102" s="91">
        <f ca="1">BerKW!BM102</f>
        <v>0</v>
      </c>
      <c r="J102" s="77">
        <f ca="1">BerKW!BN102</f>
        <v>0</v>
      </c>
      <c r="L102" s="100" t="str">
        <f>BerKW!BO102</f>
        <v>OK</v>
      </c>
      <c r="M102" s="100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7">
        <f ca="1">BerKW!BH103</f>
        <v>0</v>
      </c>
      <c r="G103" s="77">
        <f ca="1">BerKW!BI103</f>
        <v>0</v>
      </c>
      <c r="H103" s="77">
        <f ca="1">BerKW!BL103</f>
        <v>0</v>
      </c>
      <c r="I103" s="91">
        <f ca="1">BerKW!BM103</f>
        <v>0</v>
      </c>
      <c r="J103" s="77">
        <f ca="1">BerKW!BN103</f>
        <v>0</v>
      </c>
      <c r="L103" s="100" t="str">
        <f>BerKW!BO103</f>
        <v>OK</v>
      </c>
      <c r="M103" s="100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7">
        <f ca="1">BerKW!BH104</f>
        <v>0</v>
      </c>
      <c r="G104" s="77">
        <f ca="1">BerKW!BI104</f>
        <v>0</v>
      </c>
      <c r="H104" s="77">
        <f ca="1">BerKW!BL104</f>
        <v>0</v>
      </c>
      <c r="I104" s="91">
        <f ca="1">BerKW!BM104</f>
        <v>0</v>
      </c>
      <c r="J104" s="77">
        <f ca="1">BerKW!BN104</f>
        <v>0</v>
      </c>
      <c r="L104" s="100" t="str">
        <f>BerKW!BO104</f>
        <v>OK</v>
      </c>
      <c r="M104" s="100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7">
        <f ca="1">BerKW!BH105</f>
        <v>0</v>
      </c>
      <c r="G105" s="77">
        <f ca="1">BerKW!BI105</f>
        <v>0</v>
      </c>
      <c r="H105" s="77">
        <f ca="1">BerKW!BL105</f>
        <v>0</v>
      </c>
      <c r="I105" s="91">
        <f ca="1">BerKW!BM105</f>
        <v>0</v>
      </c>
      <c r="J105" s="77">
        <f ca="1">BerKW!BN105</f>
        <v>0</v>
      </c>
      <c r="L105" s="100" t="str">
        <f>BerKW!BO105</f>
        <v>OK</v>
      </c>
      <c r="M105" s="100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7">
        <f ca="1">BerKW!BH106</f>
        <v>0</v>
      </c>
      <c r="G106" s="77">
        <f ca="1">BerKW!BI106</f>
        <v>0</v>
      </c>
      <c r="H106" s="77">
        <f ca="1">BerKW!BL106</f>
        <v>0</v>
      </c>
      <c r="I106" s="91">
        <f ca="1">BerKW!BM106</f>
        <v>0</v>
      </c>
      <c r="J106" s="77">
        <f ca="1">BerKW!BN106</f>
        <v>0</v>
      </c>
      <c r="L106" s="100" t="str">
        <f>BerKW!BO106</f>
        <v>OK</v>
      </c>
      <c r="M106" s="100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7">
        <f ca="1">BerKW!BH107</f>
        <v>0</v>
      </c>
      <c r="G107" s="77">
        <f ca="1">BerKW!BI107</f>
        <v>0</v>
      </c>
      <c r="H107" s="77">
        <f ca="1">BerKW!BL107</f>
        <v>0</v>
      </c>
      <c r="I107" s="91">
        <f ca="1">BerKW!BM107</f>
        <v>0</v>
      </c>
      <c r="J107" s="77">
        <f ca="1">BerKW!BN107</f>
        <v>0</v>
      </c>
      <c r="L107" s="100" t="str">
        <f>BerKW!BO107</f>
        <v>OK</v>
      </c>
      <c r="M107" s="100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7">
        <f ca="1">BerKW!BH108</f>
        <v>0</v>
      </c>
      <c r="G108" s="77">
        <f ca="1">BerKW!BI108</f>
        <v>0</v>
      </c>
      <c r="H108" s="77">
        <f ca="1">BerKW!BL108</f>
        <v>0</v>
      </c>
      <c r="I108" s="91">
        <f ca="1">BerKW!BM108</f>
        <v>0</v>
      </c>
      <c r="J108" s="77">
        <f ca="1">BerKW!BN108</f>
        <v>0</v>
      </c>
      <c r="L108" s="100" t="str">
        <f>BerKW!BO108</f>
        <v>OK</v>
      </c>
      <c r="M108" s="100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7">
        <f ca="1">BerKW!BH109</f>
        <v>0</v>
      </c>
      <c r="G109" s="77">
        <f ca="1">BerKW!BI109</f>
        <v>0</v>
      </c>
      <c r="H109" s="77">
        <f ca="1">BerKW!BL109</f>
        <v>0</v>
      </c>
      <c r="I109" s="91">
        <f ca="1">BerKW!BM109</f>
        <v>0</v>
      </c>
      <c r="J109" s="77">
        <f ca="1">BerKW!BN109</f>
        <v>0</v>
      </c>
      <c r="L109" s="100" t="str">
        <f>BerKW!BO109</f>
        <v>OK</v>
      </c>
      <c r="M109" s="100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7">
        <f ca="1">BerKW!BH110</f>
        <v>0</v>
      </c>
      <c r="G110" s="77">
        <f ca="1">BerKW!BI110</f>
        <v>0</v>
      </c>
      <c r="H110" s="77">
        <f ca="1">BerKW!BL110</f>
        <v>0</v>
      </c>
      <c r="I110" s="91">
        <f ca="1">BerKW!BM110</f>
        <v>0</v>
      </c>
      <c r="J110" s="77">
        <f ca="1">BerKW!BN110</f>
        <v>0</v>
      </c>
      <c r="L110" s="100" t="str">
        <f>BerKW!BO110</f>
        <v>OK</v>
      </c>
      <c r="M110" s="100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7">
        <f ca="1">BerKW!BH111</f>
        <v>0</v>
      </c>
      <c r="G111" s="77">
        <f ca="1">BerKW!BI111</f>
        <v>0</v>
      </c>
      <c r="H111" s="77">
        <f ca="1">BerKW!BL111</f>
        <v>0</v>
      </c>
      <c r="I111" s="91">
        <f ca="1">BerKW!BM111</f>
        <v>0</v>
      </c>
      <c r="J111" s="77">
        <f ca="1">BerKW!BN111</f>
        <v>0</v>
      </c>
      <c r="L111" s="100" t="str">
        <f>BerKW!BO111</f>
        <v>OK</v>
      </c>
      <c r="M111" s="100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7">
        <f ca="1">BerKW!BH112</f>
        <v>0</v>
      </c>
      <c r="G112" s="77">
        <f ca="1">BerKW!BI112</f>
        <v>0</v>
      </c>
      <c r="H112" s="77">
        <f ca="1">BerKW!BL112</f>
        <v>0</v>
      </c>
      <c r="I112" s="91">
        <f ca="1">BerKW!BM112</f>
        <v>0</v>
      </c>
      <c r="J112" s="77">
        <f ca="1">BerKW!BN112</f>
        <v>0</v>
      </c>
      <c r="L112" s="100" t="str">
        <f>BerKW!BO112</f>
        <v>OK</v>
      </c>
      <c r="M112" s="100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7">
        <f ca="1">BerKW!BH113</f>
        <v>0</v>
      </c>
      <c r="G113" s="77">
        <f ca="1">BerKW!BI113</f>
        <v>0</v>
      </c>
      <c r="H113" s="77">
        <f ca="1">BerKW!BL113</f>
        <v>0</v>
      </c>
      <c r="I113" s="91">
        <f ca="1">BerKW!BM113</f>
        <v>0</v>
      </c>
      <c r="J113" s="77">
        <f ca="1">BerKW!BN113</f>
        <v>0</v>
      </c>
      <c r="L113" s="100" t="str">
        <f>BerKW!BO113</f>
        <v>OK</v>
      </c>
      <c r="M113" s="100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7">
        <f ca="1">BerKW!BH114</f>
        <v>0</v>
      </c>
      <c r="G114" s="77">
        <f ca="1">BerKW!BI114</f>
        <v>0</v>
      </c>
      <c r="H114" s="77">
        <f ca="1">BerKW!BL114</f>
        <v>0</v>
      </c>
      <c r="I114" s="91">
        <f ca="1">BerKW!BM114</f>
        <v>0</v>
      </c>
      <c r="J114" s="77">
        <f ca="1">BerKW!BN114</f>
        <v>0</v>
      </c>
      <c r="L114" s="100" t="str">
        <f>BerKW!BO114</f>
        <v>OK</v>
      </c>
      <c r="M114" s="100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7">
        <f ca="1">BerKW!BH115</f>
        <v>0</v>
      </c>
      <c r="G115" s="77">
        <f ca="1">BerKW!BI115</f>
        <v>0</v>
      </c>
      <c r="H115" s="77">
        <f ca="1">BerKW!BL115</f>
        <v>0</v>
      </c>
      <c r="I115" s="91">
        <f ca="1">BerKW!BM115</f>
        <v>0</v>
      </c>
      <c r="J115" s="77">
        <f ca="1">BerKW!BN115</f>
        <v>0</v>
      </c>
      <c r="L115" s="100" t="str">
        <f>BerKW!BO115</f>
        <v>OK</v>
      </c>
      <c r="M115" s="100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7">
        <f ca="1">BerKW!BH116</f>
        <v>0</v>
      </c>
      <c r="G116" s="77">
        <f ca="1">BerKW!BI116</f>
        <v>0</v>
      </c>
      <c r="H116" s="77">
        <f ca="1">BerKW!BL116</f>
        <v>0</v>
      </c>
      <c r="I116" s="91">
        <f ca="1">BerKW!BM116</f>
        <v>0</v>
      </c>
      <c r="J116" s="77">
        <f ca="1">BerKW!BN116</f>
        <v>0</v>
      </c>
      <c r="L116" s="100" t="str">
        <f>BerKW!BO116</f>
        <v>OK</v>
      </c>
      <c r="M116" s="100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7">
        <f ca="1">BerKW!BH117</f>
        <v>0</v>
      </c>
      <c r="G117" s="77">
        <f ca="1">BerKW!BI117</f>
        <v>0</v>
      </c>
      <c r="H117" s="77">
        <f ca="1">BerKW!BL117</f>
        <v>0</v>
      </c>
      <c r="I117" s="91">
        <f ca="1">BerKW!BM117</f>
        <v>0</v>
      </c>
      <c r="J117" s="77">
        <f ca="1">BerKW!BN117</f>
        <v>0</v>
      </c>
      <c r="L117" s="100" t="str">
        <f>BerKW!BO117</f>
        <v>OK</v>
      </c>
      <c r="M117" s="100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7">
        <f ca="1">BerKW!BH118</f>
        <v>0</v>
      </c>
      <c r="G118" s="77">
        <f ca="1">BerKW!BI118</f>
        <v>0</v>
      </c>
      <c r="H118" s="77">
        <f ca="1">BerKW!BL118</f>
        <v>0</v>
      </c>
      <c r="I118" s="91">
        <f ca="1">BerKW!BM118</f>
        <v>0</v>
      </c>
      <c r="J118" s="77">
        <f ca="1">BerKW!BN118</f>
        <v>0</v>
      </c>
      <c r="L118" s="100" t="str">
        <f>BerKW!BO118</f>
        <v>OK</v>
      </c>
      <c r="M118" s="100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7">
        <f ca="1">BerKW!BH119</f>
        <v>0</v>
      </c>
      <c r="G119" s="77">
        <f ca="1">BerKW!BI119</f>
        <v>0</v>
      </c>
      <c r="H119" s="77">
        <f ca="1">BerKW!BL119</f>
        <v>0</v>
      </c>
      <c r="I119" s="91">
        <f ca="1">BerKW!BM119</f>
        <v>0</v>
      </c>
      <c r="J119" s="77">
        <f ca="1">BerKW!BN119</f>
        <v>0</v>
      </c>
      <c r="L119" s="100" t="str">
        <f>BerKW!BO119</f>
        <v>OK</v>
      </c>
      <c r="M119" s="100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7">
        <f ca="1">BerKW!BH120</f>
        <v>0</v>
      </c>
      <c r="G120" s="77">
        <f ca="1">BerKW!BI120</f>
        <v>0</v>
      </c>
      <c r="H120" s="77">
        <f ca="1">BerKW!BL120</f>
        <v>0</v>
      </c>
      <c r="I120" s="91">
        <f ca="1">BerKW!BM120</f>
        <v>0</v>
      </c>
      <c r="J120" s="77">
        <f ca="1">BerKW!BN120</f>
        <v>0</v>
      </c>
      <c r="L120" s="100" t="str">
        <f>BerKW!BO120</f>
        <v>OK</v>
      </c>
      <c r="M120" s="100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7">
        <f ca="1">BerKW!BH121</f>
        <v>0</v>
      </c>
      <c r="G121" s="77">
        <f ca="1">BerKW!BI121</f>
        <v>0</v>
      </c>
      <c r="H121" s="77">
        <f ca="1">BerKW!BL121</f>
        <v>0</v>
      </c>
      <c r="I121" s="91">
        <f ca="1">BerKW!BM121</f>
        <v>0</v>
      </c>
      <c r="J121" s="77">
        <f ca="1">BerKW!BN121</f>
        <v>0</v>
      </c>
      <c r="L121" s="100" t="str">
        <f>BerKW!BO121</f>
        <v>OK</v>
      </c>
      <c r="M121" s="100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7">
        <f ca="1">BerKW!BH122</f>
        <v>0</v>
      </c>
      <c r="G122" s="77">
        <f ca="1">BerKW!BI122</f>
        <v>0</v>
      </c>
      <c r="H122" s="77">
        <f ca="1">BerKW!BL122</f>
        <v>0</v>
      </c>
      <c r="I122" s="91">
        <f ca="1">BerKW!BM122</f>
        <v>0</v>
      </c>
      <c r="J122" s="77">
        <f ca="1">BerKW!BN122</f>
        <v>0</v>
      </c>
      <c r="L122" s="100" t="str">
        <f>BerKW!BO122</f>
        <v>OK</v>
      </c>
      <c r="M122" s="100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7">
        <f ca="1">BerKW!BH123</f>
        <v>0</v>
      </c>
      <c r="G123" s="77">
        <f ca="1">BerKW!BI123</f>
        <v>0</v>
      </c>
      <c r="H123" s="77">
        <f ca="1">BerKW!BL123</f>
        <v>0</v>
      </c>
      <c r="I123" s="91">
        <f ca="1">BerKW!BM123</f>
        <v>0</v>
      </c>
      <c r="J123" s="77">
        <f ca="1">BerKW!BN123</f>
        <v>0</v>
      </c>
      <c r="L123" s="100" t="str">
        <f>BerKW!BO123</f>
        <v>OK</v>
      </c>
      <c r="M123" s="100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7">
        <f ca="1">BerKW!BH124</f>
        <v>0</v>
      </c>
      <c r="G124" s="77">
        <f ca="1">BerKW!BI124</f>
        <v>0</v>
      </c>
      <c r="H124" s="77">
        <f ca="1">BerKW!BL124</f>
        <v>0</v>
      </c>
      <c r="I124" s="91">
        <f ca="1">BerKW!BM124</f>
        <v>0</v>
      </c>
      <c r="J124" s="77">
        <f ca="1">BerKW!BN124</f>
        <v>0</v>
      </c>
      <c r="L124" s="100" t="str">
        <f>BerKW!BO124</f>
        <v>OK</v>
      </c>
      <c r="M124" s="100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7">
        <f ca="1">BerKW!BH125</f>
        <v>0</v>
      </c>
      <c r="G125" s="77">
        <f ca="1">BerKW!BI125</f>
        <v>0</v>
      </c>
      <c r="H125" s="77">
        <f ca="1">BerKW!BL125</f>
        <v>0</v>
      </c>
      <c r="I125" s="91">
        <f ca="1">BerKW!BM125</f>
        <v>0</v>
      </c>
      <c r="J125" s="77">
        <f ca="1">BerKW!BN125</f>
        <v>0</v>
      </c>
      <c r="L125" s="100" t="str">
        <f>BerKW!BO125</f>
        <v>OK</v>
      </c>
      <c r="M125" s="100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7">
        <f ca="1">BerKW!BH126</f>
        <v>0</v>
      </c>
      <c r="G126" s="77">
        <f ca="1">BerKW!BI126</f>
        <v>0</v>
      </c>
      <c r="H126" s="77">
        <f ca="1">BerKW!BL126</f>
        <v>0</v>
      </c>
      <c r="I126" s="91">
        <f ca="1">BerKW!BM126</f>
        <v>0</v>
      </c>
      <c r="J126" s="77">
        <f ca="1">BerKW!BN126</f>
        <v>0</v>
      </c>
      <c r="L126" s="100" t="str">
        <f>BerKW!BO126</f>
        <v>OK</v>
      </c>
      <c r="M126" s="100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7">
        <f ca="1">BerKW!BH127</f>
        <v>0</v>
      </c>
      <c r="G127" s="77">
        <f ca="1">BerKW!BI127</f>
        <v>0</v>
      </c>
      <c r="H127" s="77">
        <f ca="1">BerKW!BL127</f>
        <v>0</v>
      </c>
      <c r="I127" s="91">
        <f ca="1">BerKW!BM127</f>
        <v>0</v>
      </c>
      <c r="J127" s="77">
        <f ca="1">BerKW!BN127</f>
        <v>0</v>
      </c>
      <c r="L127" s="100" t="str">
        <f>BerKW!BO127</f>
        <v>OK</v>
      </c>
      <c r="M127" s="100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7">
        <f ca="1">BerKW!BH128</f>
        <v>0</v>
      </c>
      <c r="G128" s="77">
        <f ca="1">BerKW!BI128</f>
        <v>0</v>
      </c>
      <c r="H128" s="77">
        <f ca="1">BerKW!BL128</f>
        <v>0</v>
      </c>
      <c r="I128" s="91">
        <f ca="1">BerKW!BM128</f>
        <v>0</v>
      </c>
      <c r="J128" s="77">
        <f ca="1">BerKW!BN128</f>
        <v>0</v>
      </c>
      <c r="L128" s="100" t="str">
        <f>BerKW!BO128</f>
        <v>OK</v>
      </c>
      <c r="M128" s="100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7">
        <f ca="1">BerKW!BH129</f>
        <v>0</v>
      </c>
      <c r="G129" s="77">
        <f ca="1">BerKW!BI129</f>
        <v>0</v>
      </c>
      <c r="H129" s="77">
        <f ca="1">BerKW!BL129</f>
        <v>0</v>
      </c>
      <c r="I129" s="91">
        <f ca="1">BerKW!BM129</f>
        <v>0</v>
      </c>
      <c r="J129" s="77">
        <f ca="1">BerKW!BN129</f>
        <v>0</v>
      </c>
      <c r="L129" s="100" t="str">
        <f>BerKW!BO129</f>
        <v>OK</v>
      </c>
      <c r="M129" s="100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7">
        <f ca="1">BerKW!BH130</f>
        <v>0</v>
      </c>
      <c r="G130" s="77">
        <f ca="1">BerKW!BI130</f>
        <v>0</v>
      </c>
      <c r="H130" s="77">
        <f ca="1">BerKW!BL130</f>
        <v>0</v>
      </c>
      <c r="I130" s="91">
        <f ca="1">BerKW!BM130</f>
        <v>0</v>
      </c>
      <c r="J130" s="77">
        <f ca="1">BerKW!BN130</f>
        <v>0</v>
      </c>
      <c r="L130" s="100" t="str">
        <f>BerKW!BO130</f>
        <v>OK</v>
      </c>
      <c r="M130" s="100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7">
        <f ca="1">BerKW!BH131</f>
        <v>0</v>
      </c>
      <c r="G131" s="77">
        <f ca="1">BerKW!BI131</f>
        <v>0</v>
      </c>
      <c r="H131" s="77">
        <f ca="1">BerKW!BL131</f>
        <v>0</v>
      </c>
      <c r="I131" s="91">
        <f ca="1">BerKW!BM131</f>
        <v>0</v>
      </c>
      <c r="J131" s="77">
        <f ca="1">BerKW!BN131</f>
        <v>0</v>
      </c>
      <c r="L131" s="100" t="str">
        <f>BerKW!BO131</f>
        <v>OK</v>
      </c>
      <c r="M131" s="100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7">
        <f ca="1">BerKW!BH132</f>
        <v>0</v>
      </c>
      <c r="G132" s="77">
        <f ca="1">BerKW!BI132</f>
        <v>0</v>
      </c>
      <c r="H132" s="77">
        <f ca="1">BerKW!BL132</f>
        <v>0</v>
      </c>
      <c r="I132" s="91">
        <f ca="1">BerKW!BM132</f>
        <v>0</v>
      </c>
      <c r="J132" s="77">
        <f ca="1">BerKW!BN132</f>
        <v>0</v>
      </c>
      <c r="L132" s="100" t="str">
        <f>BerKW!BO132</f>
        <v>OK</v>
      </c>
      <c r="M132" s="100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7">
        <f ca="1">BerKW!BH133</f>
        <v>0</v>
      </c>
      <c r="G133" s="77">
        <f ca="1">BerKW!BI133</f>
        <v>0</v>
      </c>
      <c r="H133" s="77">
        <f ca="1">BerKW!BL133</f>
        <v>0</v>
      </c>
      <c r="I133" s="91">
        <f ca="1">BerKW!BM133</f>
        <v>0</v>
      </c>
      <c r="J133" s="77">
        <f ca="1">BerKW!BN133</f>
        <v>0</v>
      </c>
      <c r="L133" s="100" t="str">
        <f>BerKW!BO133</f>
        <v>OK</v>
      </c>
      <c r="M133" s="100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7">
        <f ca="1">BerKW!BH134</f>
        <v>0</v>
      </c>
      <c r="G134" s="77">
        <f ca="1">BerKW!BI134</f>
        <v>0</v>
      </c>
      <c r="H134" s="77">
        <f ca="1">BerKW!BL134</f>
        <v>0</v>
      </c>
      <c r="I134" s="91">
        <f ca="1">BerKW!BM134</f>
        <v>0</v>
      </c>
      <c r="J134" s="77">
        <f ca="1">BerKW!BN134</f>
        <v>0</v>
      </c>
      <c r="L134" s="100" t="str">
        <f>BerKW!BO134</f>
        <v>OK</v>
      </c>
      <c r="M134" s="100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7">
        <f ca="1">BerKW!BH135</f>
        <v>0</v>
      </c>
      <c r="G135" s="77">
        <f ca="1">BerKW!BI135</f>
        <v>0</v>
      </c>
      <c r="H135" s="77">
        <f ca="1">BerKW!BL135</f>
        <v>0</v>
      </c>
      <c r="I135" s="91">
        <f ca="1">BerKW!BM135</f>
        <v>0</v>
      </c>
      <c r="J135" s="77">
        <f ca="1">BerKW!BN135</f>
        <v>0</v>
      </c>
      <c r="L135" s="100" t="str">
        <f>BerKW!BO135</f>
        <v>OK</v>
      </c>
      <c r="M135" s="100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7">
        <f ca="1">BerKW!BH136</f>
        <v>0</v>
      </c>
      <c r="G136" s="77">
        <f ca="1">BerKW!BI136</f>
        <v>0</v>
      </c>
      <c r="H136" s="77">
        <f ca="1">BerKW!BL136</f>
        <v>0</v>
      </c>
      <c r="I136" s="91">
        <f ca="1">BerKW!BM136</f>
        <v>0</v>
      </c>
      <c r="J136" s="77">
        <f ca="1">BerKW!BN136</f>
        <v>0</v>
      </c>
      <c r="L136" s="100" t="str">
        <f>BerKW!BO136</f>
        <v>OK</v>
      </c>
      <c r="M136" s="100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7">
        <f ca="1">BerKW!BH137</f>
        <v>0</v>
      </c>
      <c r="G137" s="77">
        <f ca="1">BerKW!BI137</f>
        <v>0</v>
      </c>
      <c r="H137" s="77">
        <f ca="1">BerKW!BL137</f>
        <v>0</v>
      </c>
      <c r="I137" s="91">
        <f ca="1">BerKW!BM137</f>
        <v>0</v>
      </c>
      <c r="J137" s="77">
        <f ca="1">BerKW!BN137</f>
        <v>0</v>
      </c>
      <c r="L137" s="100" t="str">
        <f>BerKW!BO137</f>
        <v>OK</v>
      </c>
      <c r="M137" s="100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7">
        <f ca="1">BerKW!BH138</f>
        <v>0</v>
      </c>
      <c r="G138" s="77">
        <f ca="1">BerKW!BI138</f>
        <v>0</v>
      </c>
      <c r="H138" s="77">
        <f ca="1">BerKW!BL138</f>
        <v>0</v>
      </c>
      <c r="I138" s="91">
        <f ca="1">BerKW!BM138</f>
        <v>0</v>
      </c>
      <c r="J138" s="77">
        <f ca="1">BerKW!BN138</f>
        <v>0</v>
      </c>
      <c r="L138" s="100" t="str">
        <f>BerKW!BO138</f>
        <v>OK</v>
      </c>
      <c r="M138" s="100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7">
        <f ca="1">BerKW!BH139</f>
        <v>0</v>
      </c>
      <c r="G139" s="77">
        <f ca="1">BerKW!BI139</f>
        <v>0</v>
      </c>
      <c r="H139" s="77">
        <f ca="1">BerKW!BL139</f>
        <v>0</v>
      </c>
      <c r="I139" s="91">
        <f ca="1">BerKW!BM139</f>
        <v>0</v>
      </c>
      <c r="J139" s="77">
        <f ca="1">BerKW!BN139</f>
        <v>0</v>
      </c>
      <c r="L139" s="100" t="str">
        <f>BerKW!BO139</f>
        <v>OK</v>
      </c>
      <c r="M139" s="100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7">
        <f ca="1">BerKW!BH140</f>
        <v>0</v>
      </c>
      <c r="G140" s="77">
        <f ca="1">BerKW!BI140</f>
        <v>0</v>
      </c>
      <c r="H140" s="77">
        <f ca="1">BerKW!BL140</f>
        <v>0</v>
      </c>
      <c r="I140" s="91">
        <f ca="1">BerKW!BM140</f>
        <v>0</v>
      </c>
      <c r="J140" s="77">
        <f ca="1">BerKW!BN140</f>
        <v>0</v>
      </c>
      <c r="L140" s="100" t="str">
        <f>BerKW!BO140</f>
        <v>OK</v>
      </c>
      <c r="M140" s="100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7">
        <f ca="1">BerKW!BH141</f>
        <v>0</v>
      </c>
      <c r="G141" s="77">
        <f ca="1">BerKW!BI141</f>
        <v>0</v>
      </c>
      <c r="H141" s="77">
        <f ca="1">BerKW!BL141</f>
        <v>0</v>
      </c>
      <c r="I141" s="91">
        <f ca="1">BerKW!BM141</f>
        <v>0</v>
      </c>
      <c r="J141" s="77">
        <f ca="1">BerKW!BN141</f>
        <v>0</v>
      </c>
      <c r="L141" s="100" t="str">
        <f>BerKW!BO141</f>
        <v>OK</v>
      </c>
      <c r="M141" s="100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7">
        <f ca="1">BerKW!BH142</f>
        <v>0</v>
      </c>
      <c r="G142" s="77">
        <f ca="1">BerKW!BI142</f>
        <v>0</v>
      </c>
      <c r="H142" s="77">
        <f ca="1">BerKW!BL142</f>
        <v>0</v>
      </c>
      <c r="I142" s="91">
        <f ca="1">BerKW!BM142</f>
        <v>0</v>
      </c>
      <c r="J142" s="77">
        <f ca="1">BerKW!BN142</f>
        <v>0</v>
      </c>
      <c r="L142" s="100" t="str">
        <f>BerKW!BO142</f>
        <v>OK</v>
      </c>
      <c r="M142" s="100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7">
        <f ca="1">BerKW!BH143</f>
        <v>0</v>
      </c>
      <c r="G143" s="77">
        <f ca="1">BerKW!BI143</f>
        <v>0</v>
      </c>
      <c r="H143" s="77">
        <f ca="1">BerKW!BL143</f>
        <v>0</v>
      </c>
      <c r="I143" s="91">
        <f ca="1">BerKW!BM143</f>
        <v>0</v>
      </c>
      <c r="J143" s="77">
        <f ca="1">BerKW!BN143</f>
        <v>0</v>
      </c>
      <c r="L143" s="100" t="str">
        <f>BerKW!BO143</f>
        <v>OK</v>
      </c>
      <c r="M143" s="100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7">
        <f ca="1">BerKW!BH144</f>
        <v>0</v>
      </c>
      <c r="G144" s="77">
        <f ca="1">BerKW!BI144</f>
        <v>0</v>
      </c>
      <c r="H144" s="77">
        <f ca="1">BerKW!BL144</f>
        <v>0</v>
      </c>
      <c r="I144" s="91">
        <f ca="1">BerKW!BM144</f>
        <v>0</v>
      </c>
      <c r="J144" s="77">
        <f ca="1">BerKW!BN144</f>
        <v>0</v>
      </c>
      <c r="L144" s="100" t="str">
        <f>BerKW!BO144</f>
        <v>OK</v>
      </c>
      <c r="M144" s="100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7">
        <f ca="1">BerKW!BH145</f>
        <v>0</v>
      </c>
      <c r="G145" s="77">
        <f ca="1">BerKW!BI145</f>
        <v>0</v>
      </c>
      <c r="H145" s="77">
        <f ca="1">BerKW!BL145</f>
        <v>0</v>
      </c>
      <c r="I145" s="91">
        <f ca="1">BerKW!BM145</f>
        <v>0</v>
      </c>
      <c r="J145" s="77">
        <f ca="1">BerKW!BN145</f>
        <v>0</v>
      </c>
      <c r="L145" s="100" t="str">
        <f>BerKW!BO145</f>
        <v>OK</v>
      </c>
      <c r="M145" s="100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7">
        <f ca="1">BerKW!BH146</f>
        <v>0</v>
      </c>
      <c r="G146" s="77">
        <f ca="1">BerKW!BI146</f>
        <v>0</v>
      </c>
      <c r="H146" s="77">
        <f ca="1">BerKW!BL146</f>
        <v>0</v>
      </c>
      <c r="I146" s="91">
        <f ca="1">BerKW!BM146</f>
        <v>0</v>
      </c>
      <c r="J146" s="77">
        <f ca="1">BerKW!BN146</f>
        <v>0</v>
      </c>
      <c r="L146" s="100" t="str">
        <f>BerKW!BO146</f>
        <v>OK</v>
      </c>
      <c r="M146" s="100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7">
        <f ca="1">BerKW!BH147</f>
        <v>0</v>
      </c>
      <c r="G147" s="77">
        <f ca="1">BerKW!BI147</f>
        <v>0</v>
      </c>
      <c r="H147" s="77">
        <f ca="1">BerKW!BL147</f>
        <v>0</v>
      </c>
      <c r="I147" s="91">
        <f ca="1">BerKW!BM147</f>
        <v>0</v>
      </c>
      <c r="J147" s="77">
        <f ca="1">BerKW!BN147</f>
        <v>0</v>
      </c>
      <c r="L147" s="100" t="str">
        <f>BerKW!BO147</f>
        <v>OK</v>
      </c>
      <c r="M147" s="100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7">
        <f ca="1">BerKW!BH148</f>
        <v>0</v>
      </c>
      <c r="G148" s="77">
        <f ca="1">BerKW!BI148</f>
        <v>0</v>
      </c>
      <c r="H148" s="77">
        <f ca="1">BerKW!BL148</f>
        <v>0</v>
      </c>
      <c r="I148" s="91">
        <f ca="1">BerKW!BM148</f>
        <v>0</v>
      </c>
      <c r="J148" s="77">
        <f ca="1">BerKW!BN148</f>
        <v>0</v>
      </c>
      <c r="L148" s="100" t="str">
        <f>BerKW!BO148</f>
        <v>OK</v>
      </c>
      <c r="M148" s="100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7">
        <f ca="1">BerKW!BH149</f>
        <v>0</v>
      </c>
      <c r="G149" s="77">
        <f ca="1">BerKW!BI149</f>
        <v>0</v>
      </c>
      <c r="H149" s="77">
        <f ca="1">BerKW!BL149</f>
        <v>0</v>
      </c>
      <c r="I149" s="91">
        <f ca="1">BerKW!BM149</f>
        <v>0</v>
      </c>
      <c r="J149" s="77">
        <f ca="1">BerKW!BN149</f>
        <v>0</v>
      </c>
      <c r="L149" s="100" t="str">
        <f>BerKW!BO149</f>
        <v>OK</v>
      </c>
      <c r="M149" s="100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7">
        <f ca="1">BerKW!BH150</f>
        <v>0</v>
      </c>
      <c r="G150" s="77">
        <f ca="1">BerKW!BI150</f>
        <v>0</v>
      </c>
      <c r="H150" s="77">
        <f ca="1">BerKW!BL150</f>
        <v>0</v>
      </c>
      <c r="I150" s="91">
        <f ca="1">BerKW!BM150</f>
        <v>0</v>
      </c>
      <c r="J150" s="77">
        <f ca="1">BerKW!BN150</f>
        <v>0</v>
      </c>
      <c r="L150" s="100" t="str">
        <f>BerKW!BO150</f>
        <v>OK</v>
      </c>
      <c r="M150" s="100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7">
        <f ca="1">BerKW!BH151</f>
        <v>0</v>
      </c>
      <c r="G151" s="77">
        <f ca="1">BerKW!BI151</f>
        <v>0</v>
      </c>
      <c r="H151" s="77">
        <f ca="1">BerKW!BL151</f>
        <v>0</v>
      </c>
      <c r="I151" s="91">
        <f ca="1">BerKW!BM151</f>
        <v>0</v>
      </c>
      <c r="J151" s="77">
        <f ca="1">BerKW!BN151</f>
        <v>0</v>
      </c>
      <c r="L151" s="100" t="str">
        <f>BerKW!BO151</f>
        <v>OK</v>
      </c>
      <c r="M151" s="100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7">
        <f ca="1">BerKW!BH152</f>
        <v>0</v>
      </c>
      <c r="G152" s="77">
        <f ca="1">BerKW!BI152</f>
        <v>0</v>
      </c>
      <c r="H152" s="77">
        <f ca="1">BerKW!BL152</f>
        <v>0</v>
      </c>
      <c r="I152" s="91">
        <f ca="1">BerKW!BM152</f>
        <v>0</v>
      </c>
      <c r="J152" s="77">
        <f ca="1">BerKW!BN152</f>
        <v>0</v>
      </c>
      <c r="L152" s="100" t="str">
        <f>BerKW!BO152</f>
        <v>OK</v>
      </c>
      <c r="M152" s="100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7">
        <f ca="1">BerKW!BH153</f>
        <v>0</v>
      </c>
      <c r="G153" s="77">
        <f ca="1">BerKW!BI153</f>
        <v>0</v>
      </c>
      <c r="H153" s="77">
        <f ca="1">BerKW!BL153</f>
        <v>0</v>
      </c>
      <c r="I153" s="91">
        <f ca="1">BerKW!BM153</f>
        <v>0</v>
      </c>
      <c r="J153" s="77">
        <f ca="1">BerKW!BN153</f>
        <v>0</v>
      </c>
      <c r="L153" s="100" t="str">
        <f>BerKW!BO153</f>
        <v>OK</v>
      </c>
      <c r="M153" s="100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7">
        <f ca="1">BerKW!BH154</f>
        <v>0</v>
      </c>
      <c r="G154" s="77">
        <f ca="1">BerKW!BI154</f>
        <v>0</v>
      </c>
      <c r="H154" s="77">
        <f ca="1">BerKW!BL154</f>
        <v>0</v>
      </c>
      <c r="I154" s="91">
        <f ca="1">BerKW!BM154</f>
        <v>0</v>
      </c>
      <c r="J154" s="77">
        <f ca="1">BerKW!BN154</f>
        <v>0</v>
      </c>
      <c r="L154" s="100" t="str">
        <f>BerKW!BO154</f>
        <v>OK</v>
      </c>
      <c r="M154" s="100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7">
        <f ca="1">BerKW!BH155</f>
        <v>0</v>
      </c>
      <c r="G155" s="77">
        <f ca="1">BerKW!BI155</f>
        <v>0</v>
      </c>
      <c r="H155" s="77">
        <f ca="1">BerKW!BL155</f>
        <v>0</v>
      </c>
      <c r="I155" s="91">
        <f ca="1">BerKW!BM155</f>
        <v>0</v>
      </c>
      <c r="J155" s="77">
        <f ca="1">BerKW!BN155</f>
        <v>0</v>
      </c>
      <c r="L155" s="100" t="str">
        <f>BerKW!BO155</f>
        <v>OK</v>
      </c>
      <c r="M155" s="100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7">
        <f ca="1">BerKW!BH156</f>
        <v>0</v>
      </c>
      <c r="G156" s="77">
        <f ca="1">BerKW!BI156</f>
        <v>0</v>
      </c>
      <c r="H156" s="77">
        <f ca="1">BerKW!BL156</f>
        <v>0</v>
      </c>
      <c r="I156" s="91">
        <f ca="1">BerKW!BM156</f>
        <v>0</v>
      </c>
      <c r="J156" s="77">
        <f ca="1">BerKW!BN156</f>
        <v>0</v>
      </c>
      <c r="L156" s="100" t="str">
        <f>BerKW!BO156</f>
        <v>OK</v>
      </c>
      <c r="M156" s="100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7">
        <f ca="1">BerKW!BH157</f>
        <v>0</v>
      </c>
      <c r="G157" s="77">
        <f ca="1">BerKW!BI157</f>
        <v>0</v>
      </c>
      <c r="H157" s="77">
        <f ca="1">BerKW!BL157</f>
        <v>0</v>
      </c>
      <c r="I157" s="91">
        <f ca="1">BerKW!BM157</f>
        <v>0</v>
      </c>
      <c r="J157" s="77">
        <f ca="1">BerKW!BN157</f>
        <v>0</v>
      </c>
      <c r="L157" s="100" t="str">
        <f>BerKW!BO157</f>
        <v>OK</v>
      </c>
      <c r="M157" s="100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7">
        <f ca="1">BerKW!BH158</f>
        <v>0</v>
      </c>
      <c r="G158" s="77">
        <f ca="1">BerKW!BI158</f>
        <v>0</v>
      </c>
      <c r="H158" s="77">
        <f ca="1">BerKW!BL158</f>
        <v>0</v>
      </c>
      <c r="I158" s="91">
        <f ca="1">BerKW!BM158</f>
        <v>0</v>
      </c>
      <c r="J158" s="77">
        <f ca="1">BerKW!BN158</f>
        <v>0</v>
      </c>
      <c r="L158" s="100" t="str">
        <f>BerKW!BO158</f>
        <v>OK</v>
      </c>
      <c r="M158" s="100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7">
        <f ca="1">BerKW!BH159</f>
        <v>0</v>
      </c>
      <c r="G159" s="77">
        <f ca="1">BerKW!BI159</f>
        <v>0</v>
      </c>
      <c r="H159" s="77">
        <f ca="1">BerKW!BL159</f>
        <v>0</v>
      </c>
      <c r="I159" s="91">
        <f ca="1">BerKW!BM159</f>
        <v>0</v>
      </c>
      <c r="J159" s="77">
        <f ca="1">BerKW!BN159</f>
        <v>0</v>
      </c>
      <c r="L159" s="100" t="str">
        <f>BerKW!BO159</f>
        <v>OK</v>
      </c>
      <c r="M159" s="100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7">
        <f ca="1">BerKW!BH160</f>
        <v>0</v>
      </c>
      <c r="G160" s="77">
        <f ca="1">BerKW!BI160</f>
        <v>0</v>
      </c>
      <c r="H160" s="77">
        <f ca="1">BerKW!BL160</f>
        <v>0</v>
      </c>
      <c r="I160" s="91">
        <f ca="1">BerKW!BM160</f>
        <v>0</v>
      </c>
      <c r="J160" s="77">
        <f ca="1">BerKW!BN160</f>
        <v>0</v>
      </c>
      <c r="L160" s="100" t="str">
        <f>BerKW!BO160</f>
        <v>OK</v>
      </c>
      <c r="M160" s="100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7">
        <f ca="1">BerKW!BH161</f>
        <v>0</v>
      </c>
      <c r="G161" s="77">
        <f ca="1">BerKW!BI161</f>
        <v>0</v>
      </c>
      <c r="H161" s="77">
        <f ca="1">BerKW!BL161</f>
        <v>0</v>
      </c>
      <c r="I161" s="91">
        <f ca="1">BerKW!BM161</f>
        <v>0</v>
      </c>
      <c r="J161" s="77">
        <f ca="1">BerKW!BN161</f>
        <v>0</v>
      </c>
      <c r="L161" s="100" t="str">
        <f>BerKW!BO161</f>
        <v>OK</v>
      </c>
      <c r="M161" s="100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7">
        <f ca="1">BerKW!BH162</f>
        <v>0</v>
      </c>
      <c r="G162" s="77">
        <f ca="1">BerKW!BI162</f>
        <v>0</v>
      </c>
      <c r="H162" s="77">
        <f ca="1">BerKW!BL162</f>
        <v>0</v>
      </c>
      <c r="I162" s="91">
        <f ca="1">BerKW!BM162</f>
        <v>0</v>
      </c>
      <c r="J162" s="77">
        <f ca="1">BerKW!BN162</f>
        <v>0</v>
      </c>
      <c r="L162" s="100" t="str">
        <f>BerKW!BO162</f>
        <v>OK</v>
      </c>
      <c r="M162" s="100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7">
        <f ca="1">BerKW!BH163</f>
        <v>0</v>
      </c>
      <c r="G163" s="77">
        <f ca="1">BerKW!BI163</f>
        <v>0</v>
      </c>
      <c r="H163" s="77">
        <f ca="1">BerKW!BL163</f>
        <v>0</v>
      </c>
      <c r="I163" s="91">
        <f ca="1">BerKW!BM163</f>
        <v>0</v>
      </c>
      <c r="J163" s="77">
        <f ca="1">BerKW!BN163</f>
        <v>0</v>
      </c>
      <c r="L163" s="100" t="str">
        <f>BerKW!BO163</f>
        <v>OK</v>
      </c>
      <c r="M163" s="100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7">
        <f ca="1">BerKW!BH164</f>
        <v>0</v>
      </c>
      <c r="G164" s="77">
        <f ca="1">BerKW!BI164</f>
        <v>0</v>
      </c>
      <c r="H164" s="77">
        <f ca="1">BerKW!BL164</f>
        <v>0</v>
      </c>
      <c r="I164" s="91">
        <f ca="1">BerKW!BM164</f>
        <v>0</v>
      </c>
      <c r="J164" s="77">
        <f ca="1">BerKW!BN164</f>
        <v>0</v>
      </c>
      <c r="L164" s="100" t="str">
        <f>BerKW!BO164</f>
        <v>OK</v>
      </c>
      <c r="M164" s="100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7">
        <f ca="1">BerKW!BH165</f>
        <v>0</v>
      </c>
      <c r="G165" s="77">
        <f ca="1">BerKW!BI165</f>
        <v>0</v>
      </c>
      <c r="H165" s="77">
        <f ca="1">BerKW!BL165</f>
        <v>0</v>
      </c>
      <c r="I165" s="91">
        <f ca="1">BerKW!BM165</f>
        <v>0</v>
      </c>
      <c r="J165" s="77">
        <f ca="1">BerKW!BN165</f>
        <v>0</v>
      </c>
      <c r="L165" s="100" t="str">
        <f>BerKW!BO165</f>
        <v>OK</v>
      </c>
      <c r="M165" s="100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7">
        <f ca="1">BerKW!BH166</f>
        <v>0</v>
      </c>
      <c r="G166" s="77">
        <f ca="1">BerKW!BI166</f>
        <v>0</v>
      </c>
      <c r="H166" s="77">
        <f ca="1">BerKW!BL166</f>
        <v>0</v>
      </c>
      <c r="I166" s="91">
        <f ca="1">BerKW!BM166</f>
        <v>0</v>
      </c>
      <c r="J166" s="77">
        <f ca="1">BerKW!BN166</f>
        <v>0</v>
      </c>
      <c r="L166" s="100" t="str">
        <f>BerKW!BO166</f>
        <v>OK</v>
      </c>
      <c r="M166" s="100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7">
        <f ca="1">BerKW!BH167</f>
        <v>0</v>
      </c>
      <c r="G167" s="77">
        <f ca="1">BerKW!BI167</f>
        <v>0</v>
      </c>
      <c r="H167" s="77">
        <f ca="1">BerKW!BL167</f>
        <v>0</v>
      </c>
      <c r="I167" s="91">
        <f ca="1">BerKW!BM167</f>
        <v>0</v>
      </c>
      <c r="J167" s="77">
        <f ca="1">BerKW!BN167</f>
        <v>0</v>
      </c>
      <c r="L167" s="100" t="str">
        <f>BerKW!BO167</f>
        <v>OK</v>
      </c>
      <c r="M167" s="100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7">
        <f ca="1">BerKW!BH168</f>
        <v>0</v>
      </c>
      <c r="G168" s="77">
        <f ca="1">BerKW!BI168</f>
        <v>0</v>
      </c>
      <c r="H168" s="77">
        <f ca="1">BerKW!BL168</f>
        <v>0</v>
      </c>
      <c r="I168" s="91">
        <f ca="1">BerKW!BM168</f>
        <v>0</v>
      </c>
      <c r="J168" s="77">
        <f ca="1">BerKW!BN168</f>
        <v>0</v>
      </c>
      <c r="L168" s="100" t="str">
        <f>BerKW!BO168</f>
        <v>OK</v>
      </c>
      <c r="M168" s="100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7">
        <f ca="1">BerKW!BH169</f>
        <v>0</v>
      </c>
      <c r="G169" s="77">
        <f ca="1">BerKW!BI169</f>
        <v>0</v>
      </c>
      <c r="H169" s="77">
        <f ca="1">BerKW!BL169</f>
        <v>0</v>
      </c>
      <c r="I169" s="91">
        <f ca="1">BerKW!BM169</f>
        <v>0</v>
      </c>
      <c r="J169" s="77">
        <f ca="1">BerKW!BN169</f>
        <v>0</v>
      </c>
      <c r="L169" s="100" t="str">
        <f>BerKW!BO169</f>
        <v>OK</v>
      </c>
      <c r="M169" s="100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7">
        <f ca="1">BerKW!BH170</f>
        <v>0</v>
      </c>
      <c r="G170" s="77">
        <f ca="1">BerKW!BI170</f>
        <v>0</v>
      </c>
      <c r="H170" s="77">
        <f ca="1">BerKW!BL170</f>
        <v>0</v>
      </c>
      <c r="I170" s="91">
        <f ca="1">BerKW!BM170</f>
        <v>0</v>
      </c>
      <c r="J170" s="77">
        <f ca="1">BerKW!BN170</f>
        <v>0</v>
      </c>
      <c r="L170" s="100" t="str">
        <f>BerKW!BO170</f>
        <v>OK</v>
      </c>
      <c r="M170" s="100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7">
        <f ca="1">BerKW!BH171</f>
        <v>0</v>
      </c>
      <c r="G171" s="77">
        <f ca="1">BerKW!BI171</f>
        <v>0</v>
      </c>
      <c r="H171" s="77">
        <f ca="1">BerKW!BL171</f>
        <v>0</v>
      </c>
      <c r="I171" s="91">
        <f ca="1">BerKW!BM171</f>
        <v>0</v>
      </c>
      <c r="J171" s="77">
        <f ca="1">BerKW!BN171</f>
        <v>0</v>
      </c>
      <c r="L171" s="100" t="str">
        <f>BerKW!BO171</f>
        <v>OK</v>
      </c>
      <c r="M171" s="100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7">
        <f ca="1">BerKW!BH172</f>
        <v>0</v>
      </c>
      <c r="G172" s="77">
        <f ca="1">BerKW!BI172</f>
        <v>0</v>
      </c>
      <c r="H172" s="77">
        <f ca="1">BerKW!BL172</f>
        <v>0</v>
      </c>
      <c r="I172" s="91">
        <f ca="1">BerKW!BM172</f>
        <v>0</v>
      </c>
      <c r="J172" s="77">
        <f ca="1">BerKW!BN172</f>
        <v>0</v>
      </c>
      <c r="L172" s="100" t="str">
        <f>BerKW!BO172</f>
        <v>OK</v>
      </c>
      <c r="M172" s="100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7">
        <f ca="1">BerKW!BH173</f>
        <v>0</v>
      </c>
      <c r="G173" s="77">
        <f ca="1">BerKW!BI173</f>
        <v>0</v>
      </c>
      <c r="H173" s="77">
        <f ca="1">BerKW!BL173</f>
        <v>0</v>
      </c>
      <c r="I173" s="91">
        <f ca="1">BerKW!BM173</f>
        <v>0</v>
      </c>
      <c r="J173" s="77">
        <f ca="1">BerKW!BN173</f>
        <v>0</v>
      </c>
      <c r="L173" s="100" t="str">
        <f>BerKW!BO173</f>
        <v>OK</v>
      </c>
      <c r="M173" s="100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7">
        <f ca="1">BerKW!BH174</f>
        <v>0</v>
      </c>
      <c r="G174" s="77">
        <f ca="1">BerKW!BI174</f>
        <v>0</v>
      </c>
      <c r="H174" s="77">
        <f ca="1">BerKW!BL174</f>
        <v>0</v>
      </c>
      <c r="I174" s="91">
        <f ca="1">BerKW!BM174</f>
        <v>0</v>
      </c>
      <c r="J174" s="77">
        <f ca="1">BerKW!BN174</f>
        <v>0</v>
      </c>
      <c r="L174" s="100" t="str">
        <f>BerKW!BO174</f>
        <v>OK</v>
      </c>
      <c r="M174" s="100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7">
        <f ca="1">BerKW!BH175</f>
        <v>0</v>
      </c>
      <c r="G175" s="77">
        <f ca="1">BerKW!BI175</f>
        <v>0</v>
      </c>
      <c r="H175" s="77">
        <f ca="1">BerKW!BL175</f>
        <v>0</v>
      </c>
      <c r="I175" s="91">
        <f ca="1">BerKW!BM175</f>
        <v>0</v>
      </c>
      <c r="J175" s="77">
        <f ca="1">BerKW!BN175</f>
        <v>0</v>
      </c>
      <c r="L175" s="100" t="str">
        <f>BerKW!BO175</f>
        <v>OK</v>
      </c>
      <c r="M175" s="100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7">
        <f ca="1">BerKW!BH176</f>
        <v>0</v>
      </c>
      <c r="G176" s="77">
        <f ca="1">BerKW!BI176</f>
        <v>0</v>
      </c>
      <c r="H176" s="77">
        <f ca="1">BerKW!BL176</f>
        <v>0</v>
      </c>
      <c r="I176" s="91">
        <f ca="1">BerKW!BM176</f>
        <v>0</v>
      </c>
      <c r="J176" s="77">
        <f ca="1">BerKW!BN176</f>
        <v>0</v>
      </c>
      <c r="L176" s="100" t="str">
        <f>BerKW!BO176</f>
        <v>OK</v>
      </c>
      <c r="M176" s="100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7">
        <f ca="1">BerKW!BH177</f>
        <v>0</v>
      </c>
      <c r="G177" s="77">
        <f ca="1">BerKW!BI177</f>
        <v>0</v>
      </c>
      <c r="H177" s="77">
        <f ca="1">BerKW!BL177</f>
        <v>0</v>
      </c>
      <c r="I177" s="91">
        <f ca="1">BerKW!BM177</f>
        <v>0</v>
      </c>
      <c r="J177" s="77">
        <f ca="1">BerKW!BN177</f>
        <v>0</v>
      </c>
      <c r="L177" s="100" t="str">
        <f>BerKW!BO177</f>
        <v>OK</v>
      </c>
      <c r="M177" s="100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7">
        <f ca="1">BerKW!BH178</f>
        <v>0</v>
      </c>
      <c r="G178" s="77">
        <f ca="1">BerKW!BI178</f>
        <v>0</v>
      </c>
      <c r="H178" s="77">
        <f ca="1">BerKW!BL178</f>
        <v>0</v>
      </c>
      <c r="I178" s="91">
        <f ca="1">BerKW!BM178</f>
        <v>0</v>
      </c>
      <c r="J178" s="77">
        <f ca="1">BerKW!BN178</f>
        <v>0</v>
      </c>
      <c r="L178" s="100" t="str">
        <f>BerKW!BO178</f>
        <v>OK</v>
      </c>
      <c r="M178" s="100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7">
        <f ca="1">BerKW!BH179</f>
        <v>0</v>
      </c>
      <c r="G179" s="77">
        <f ca="1">BerKW!BI179</f>
        <v>0</v>
      </c>
      <c r="H179" s="77">
        <f ca="1">BerKW!BL179</f>
        <v>0</v>
      </c>
      <c r="I179" s="91">
        <f ca="1">BerKW!BM179</f>
        <v>0</v>
      </c>
      <c r="J179" s="77">
        <f ca="1">BerKW!BN179</f>
        <v>0</v>
      </c>
      <c r="L179" s="100" t="str">
        <f>BerKW!BO179</f>
        <v>OK</v>
      </c>
      <c r="M179" s="100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7">
        <f ca="1">BerKW!BH180</f>
        <v>0</v>
      </c>
      <c r="G180" s="77">
        <f ca="1">BerKW!BI180</f>
        <v>0</v>
      </c>
      <c r="H180" s="77">
        <f ca="1">BerKW!BL180</f>
        <v>0</v>
      </c>
      <c r="I180" s="91">
        <f ca="1">BerKW!BM180</f>
        <v>0</v>
      </c>
      <c r="J180" s="77">
        <f ca="1">BerKW!BN180</f>
        <v>0</v>
      </c>
      <c r="L180" s="100" t="str">
        <f>BerKW!BO180</f>
        <v>OK</v>
      </c>
      <c r="M180" s="100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7">
        <f ca="1">BerKW!BH181</f>
        <v>0</v>
      </c>
      <c r="G181" s="77">
        <f ca="1">BerKW!BI181</f>
        <v>0</v>
      </c>
      <c r="H181" s="77">
        <f ca="1">BerKW!BL181</f>
        <v>0</v>
      </c>
      <c r="I181" s="91">
        <f ca="1">BerKW!BM181</f>
        <v>0</v>
      </c>
      <c r="J181" s="77">
        <f ca="1">BerKW!BN181</f>
        <v>0</v>
      </c>
      <c r="L181" s="100" t="str">
        <f>BerKW!BO181</f>
        <v>OK</v>
      </c>
      <c r="M181" s="100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7">
        <f ca="1">BerKW!BH182</f>
        <v>0</v>
      </c>
      <c r="G182" s="77">
        <f ca="1">BerKW!BI182</f>
        <v>0</v>
      </c>
      <c r="H182" s="77">
        <f ca="1">BerKW!BL182</f>
        <v>0</v>
      </c>
      <c r="I182" s="91">
        <f ca="1">BerKW!BM182</f>
        <v>0</v>
      </c>
      <c r="J182" s="77">
        <f ca="1">BerKW!BN182</f>
        <v>0</v>
      </c>
      <c r="L182" s="100" t="str">
        <f>BerKW!BO182</f>
        <v>OK</v>
      </c>
      <c r="M182" s="100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7">
        <f ca="1">BerKW!BH183</f>
        <v>0</v>
      </c>
      <c r="G183" s="77">
        <f ca="1">BerKW!BI183</f>
        <v>0</v>
      </c>
      <c r="H183" s="77">
        <f ca="1">BerKW!BL183</f>
        <v>0</v>
      </c>
      <c r="I183" s="91">
        <f ca="1">BerKW!BM183</f>
        <v>0</v>
      </c>
      <c r="J183" s="77">
        <f ca="1">BerKW!BN183</f>
        <v>0</v>
      </c>
      <c r="L183" s="100" t="str">
        <f>BerKW!BO183</f>
        <v>OK</v>
      </c>
      <c r="M183" s="100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7">
        <f ca="1">BerKW!BH184</f>
        <v>0</v>
      </c>
      <c r="G184" s="77">
        <f ca="1">BerKW!BI184</f>
        <v>0</v>
      </c>
      <c r="H184" s="77">
        <f ca="1">BerKW!BL184</f>
        <v>0</v>
      </c>
      <c r="I184" s="91">
        <f ca="1">BerKW!BM184</f>
        <v>0</v>
      </c>
      <c r="J184" s="77">
        <f ca="1">BerKW!BN184</f>
        <v>0</v>
      </c>
      <c r="L184" s="100" t="str">
        <f>BerKW!BO184</f>
        <v>OK</v>
      </c>
      <c r="M184" s="100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7">
        <f ca="1">BerKW!BH185</f>
        <v>0</v>
      </c>
      <c r="G185" s="77">
        <f ca="1">BerKW!BI185</f>
        <v>0</v>
      </c>
      <c r="H185" s="77">
        <f ca="1">BerKW!BL185</f>
        <v>0</v>
      </c>
      <c r="I185" s="91">
        <f ca="1">BerKW!BM185</f>
        <v>0</v>
      </c>
      <c r="J185" s="77">
        <f ca="1">BerKW!BN185</f>
        <v>0</v>
      </c>
      <c r="L185" s="100" t="str">
        <f>BerKW!BO185</f>
        <v>OK</v>
      </c>
      <c r="M185" s="100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7">
        <f ca="1">BerKW!BH186</f>
        <v>0</v>
      </c>
      <c r="G186" s="77">
        <f ca="1">BerKW!BI186</f>
        <v>0</v>
      </c>
      <c r="H186" s="77">
        <f ca="1">BerKW!BL186</f>
        <v>0</v>
      </c>
      <c r="I186" s="91">
        <f ca="1">BerKW!BM186</f>
        <v>0</v>
      </c>
      <c r="J186" s="77">
        <f ca="1">BerKW!BN186</f>
        <v>0</v>
      </c>
      <c r="L186" s="100" t="str">
        <f>BerKW!BO186</f>
        <v>OK</v>
      </c>
      <c r="M186" s="100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7">
        <f ca="1">BerKW!BH187</f>
        <v>0</v>
      </c>
      <c r="G187" s="77">
        <f ca="1">BerKW!BI187</f>
        <v>0</v>
      </c>
      <c r="H187" s="77">
        <f ca="1">BerKW!BL187</f>
        <v>0</v>
      </c>
      <c r="I187" s="91">
        <f ca="1">BerKW!BM187</f>
        <v>0</v>
      </c>
      <c r="J187" s="77">
        <f ca="1">BerKW!BN187</f>
        <v>0</v>
      </c>
      <c r="L187" s="100" t="str">
        <f>BerKW!BO187</f>
        <v>OK</v>
      </c>
      <c r="M187" s="100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7">
        <f ca="1">BerKW!BH188</f>
        <v>0</v>
      </c>
      <c r="G188" s="77">
        <f ca="1">BerKW!BI188</f>
        <v>0</v>
      </c>
      <c r="H188" s="77">
        <f ca="1">BerKW!BL188</f>
        <v>0</v>
      </c>
      <c r="I188" s="91">
        <f ca="1">BerKW!BM188</f>
        <v>0</v>
      </c>
      <c r="J188" s="77">
        <f ca="1">BerKW!BN188</f>
        <v>0</v>
      </c>
      <c r="L188" s="100" t="str">
        <f>BerKW!BO188</f>
        <v>OK</v>
      </c>
      <c r="M188" s="100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7">
        <f ca="1">BerKW!BH189</f>
        <v>0</v>
      </c>
      <c r="G189" s="77">
        <f ca="1">BerKW!BI189</f>
        <v>0</v>
      </c>
      <c r="H189" s="77">
        <f ca="1">BerKW!BL189</f>
        <v>0</v>
      </c>
      <c r="I189" s="91">
        <f ca="1">BerKW!BM189</f>
        <v>0</v>
      </c>
      <c r="J189" s="77">
        <f ca="1">BerKW!BN189</f>
        <v>0</v>
      </c>
      <c r="L189" s="100" t="str">
        <f>BerKW!BO189</f>
        <v>OK</v>
      </c>
      <c r="M189" s="100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7">
        <f ca="1">BerKW!BH190</f>
        <v>0</v>
      </c>
      <c r="G190" s="77">
        <f ca="1">BerKW!BI190</f>
        <v>0</v>
      </c>
      <c r="H190" s="77">
        <f ca="1">BerKW!BL190</f>
        <v>0</v>
      </c>
      <c r="I190" s="91">
        <f ca="1">BerKW!BM190</f>
        <v>0</v>
      </c>
      <c r="J190" s="77">
        <f ca="1">BerKW!BN190</f>
        <v>0</v>
      </c>
      <c r="L190" s="100" t="str">
        <f>BerKW!BO190</f>
        <v>OK</v>
      </c>
      <c r="M190" s="100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7">
        <f ca="1">BerKW!BH191</f>
        <v>0</v>
      </c>
      <c r="G191" s="77">
        <f ca="1">BerKW!BI191</f>
        <v>0</v>
      </c>
      <c r="H191" s="77">
        <f ca="1">BerKW!BL191</f>
        <v>0</v>
      </c>
      <c r="I191" s="91">
        <f ca="1">BerKW!BM191</f>
        <v>0</v>
      </c>
      <c r="J191" s="77">
        <f ca="1">BerKW!BN191</f>
        <v>0</v>
      </c>
      <c r="L191" s="100" t="str">
        <f>BerKW!BO191</f>
        <v>OK</v>
      </c>
      <c r="M191" s="100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7">
        <f ca="1">BerKW!BH192</f>
        <v>0</v>
      </c>
      <c r="G192" s="77">
        <f ca="1">BerKW!BI192</f>
        <v>0</v>
      </c>
      <c r="H192" s="77">
        <f ca="1">BerKW!BL192</f>
        <v>0</v>
      </c>
      <c r="I192" s="91">
        <f ca="1">BerKW!BM192</f>
        <v>0</v>
      </c>
      <c r="J192" s="77">
        <f ca="1">BerKW!BN192</f>
        <v>0</v>
      </c>
      <c r="L192" s="100" t="str">
        <f>BerKW!BO192</f>
        <v>OK</v>
      </c>
      <c r="M192" s="100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7">
        <f ca="1">BerKW!BH193</f>
        <v>0</v>
      </c>
      <c r="G193" s="77">
        <f ca="1">BerKW!BI193</f>
        <v>0</v>
      </c>
      <c r="H193" s="77">
        <f ca="1">BerKW!BL193</f>
        <v>0</v>
      </c>
      <c r="I193" s="91">
        <f ca="1">BerKW!BM193</f>
        <v>0</v>
      </c>
      <c r="J193" s="77">
        <f ca="1">BerKW!BN193</f>
        <v>0</v>
      </c>
      <c r="L193" s="100" t="str">
        <f>BerKW!BO193</f>
        <v>OK</v>
      </c>
      <c r="M193" s="100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7">
        <f ca="1">BerKW!BH194</f>
        <v>0</v>
      </c>
      <c r="G194" s="77">
        <f ca="1">BerKW!BI194</f>
        <v>0</v>
      </c>
      <c r="H194" s="77">
        <f ca="1">BerKW!BL194</f>
        <v>0</v>
      </c>
      <c r="I194" s="91">
        <f ca="1">BerKW!BM194</f>
        <v>0</v>
      </c>
      <c r="J194" s="77">
        <f ca="1">BerKW!BN194</f>
        <v>0</v>
      </c>
      <c r="L194" s="100" t="str">
        <f>BerKW!BO194</f>
        <v>OK</v>
      </c>
      <c r="M194" s="100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7">
        <f ca="1">BerKW!BH195</f>
        <v>0</v>
      </c>
      <c r="G195" s="77">
        <f ca="1">BerKW!BI195</f>
        <v>0</v>
      </c>
      <c r="H195" s="77">
        <f ca="1">BerKW!BL195</f>
        <v>0</v>
      </c>
      <c r="I195" s="91">
        <f ca="1">BerKW!BM195</f>
        <v>0</v>
      </c>
      <c r="J195" s="77">
        <f ca="1">BerKW!BN195</f>
        <v>0</v>
      </c>
      <c r="L195" s="100" t="str">
        <f>BerKW!BO195</f>
        <v>OK</v>
      </c>
      <c r="M195" s="100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7">
        <f ca="1">BerKW!BH196</f>
        <v>0</v>
      </c>
      <c r="G196" s="77">
        <f ca="1">BerKW!BI196</f>
        <v>0</v>
      </c>
      <c r="H196" s="77">
        <f ca="1">BerKW!BL196</f>
        <v>0</v>
      </c>
      <c r="I196" s="91">
        <f ca="1">BerKW!BM196</f>
        <v>0</v>
      </c>
      <c r="J196" s="77">
        <f ca="1">BerKW!BN196</f>
        <v>0</v>
      </c>
      <c r="L196" s="100" t="str">
        <f>BerKW!BO196</f>
        <v>OK</v>
      </c>
      <c r="M196" s="100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7">
        <f ca="1">BerKW!BH197</f>
        <v>0</v>
      </c>
      <c r="G197" s="77">
        <f ca="1">BerKW!BI197</f>
        <v>0</v>
      </c>
      <c r="H197" s="77">
        <f ca="1">BerKW!BL197</f>
        <v>0</v>
      </c>
      <c r="I197" s="91">
        <f ca="1">BerKW!BM197</f>
        <v>0</v>
      </c>
      <c r="J197" s="77">
        <f ca="1">BerKW!BN197</f>
        <v>0</v>
      </c>
      <c r="L197" s="100" t="str">
        <f>BerKW!BO197</f>
        <v>OK</v>
      </c>
      <c r="M197" s="100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7">
        <f ca="1">BerKW!BH198</f>
        <v>0</v>
      </c>
      <c r="G198" s="77">
        <f ca="1">BerKW!BI198</f>
        <v>0</v>
      </c>
      <c r="H198" s="77">
        <f ca="1">BerKW!BL198</f>
        <v>0</v>
      </c>
      <c r="I198" s="91">
        <f ca="1">BerKW!BM198</f>
        <v>0</v>
      </c>
      <c r="J198" s="77">
        <f ca="1">BerKW!BN198</f>
        <v>0</v>
      </c>
      <c r="L198" s="100" t="str">
        <f>BerKW!BO198</f>
        <v>OK</v>
      </c>
      <c r="M198" s="100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7">
        <f ca="1">BerKW!BH199</f>
        <v>0</v>
      </c>
      <c r="G199" s="77">
        <f ca="1">BerKW!BI199</f>
        <v>0</v>
      </c>
      <c r="H199" s="77">
        <f ca="1">BerKW!BL199</f>
        <v>0</v>
      </c>
      <c r="I199" s="91">
        <f ca="1">BerKW!BM199</f>
        <v>0</v>
      </c>
      <c r="J199" s="77">
        <f ca="1">BerKW!BN199</f>
        <v>0</v>
      </c>
      <c r="L199" s="100" t="str">
        <f>BerKW!BO199</f>
        <v>OK</v>
      </c>
      <c r="M199" s="100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7">
        <f ca="1">BerKW!BH200</f>
        <v>0</v>
      </c>
      <c r="G200" s="77">
        <f ca="1">BerKW!BI200</f>
        <v>0</v>
      </c>
      <c r="H200" s="77">
        <f ca="1">BerKW!BL200</f>
        <v>0</v>
      </c>
      <c r="I200" s="91">
        <f ca="1">BerKW!BM200</f>
        <v>0</v>
      </c>
      <c r="J200" s="77">
        <f ca="1">BerKW!BN200</f>
        <v>0</v>
      </c>
      <c r="L200" s="100" t="str">
        <f>BerKW!BO200</f>
        <v>OK</v>
      </c>
      <c r="M200" s="100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7">
        <f ca="1">BerKW!BH201</f>
        <v>0</v>
      </c>
      <c r="G201" s="77">
        <f ca="1">BerKW!BI201</f>
        <v>0</v>
      </c>
      <c r="H201" s="77">
        <f ca="1">BerKW!BL201</f>
        <v>0</v>
      </c>
      <c r="I201" s="91">
        <f ca="1">BerKW!BM201</f>
        <v>0</v>
      </c>
      <c r="J201" s="77">
        <f ca="1">BerKW!BN201</f>
        <v>0</v>
      </c>
      <c r="L201" s="100" t="str">
        <f>BerKW!BO201</f>
        <v>OK</v>
      </c>
      <c r="M201" s="100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7">
        <f ca="1">BerKW!BH202</f>
        <v>0</v>
      </c>
      <c r="G202" s="77">
        <f ca="1">BerKW!BI202</f>
        <v>0</v>
      </c>
      <c r="H202" s="77">
        <f ca="1">BerKW!BL202</f>
        <v>0</v>
      </c>
      <c r="I202" s="91">
        <f ca="1">BerKW!BM202</f>
        <v>0</v>
      </c>
      <c r="J202" s="77">
        <f ca="1">BerKW!BN202</f>
        <v>0</v>
      </c>
      <c r="L202" s="100" t="str">
        <f>BerKW!BO202</f>
        <v>OK</v>
      </c>
      <c r="M202" s="100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7">
        <f ca="1">BerKW!BH203</f>
        <v>0</v>
      </c>
      <c r="G203" s="77">
        <f ca="1">BerKW!BI203</f>
        <v>0</v>
      </c>
      <c r="H203" s="77">
        <f ca="1">BerKW!BL203</f>
        <v>0</v>
      </c>
      <c r="I203" s="91">
        <f ca="1">BerKW!BM203</f>
        <v>0</v>
      </c>
      <c r="J203" s="77">
        <f ca="1">BerKW!BN203</f>
        <v>0</v>
      </c>
      <c r="L203" s="100" t="str">
        <f>BerKW!BO203</f>
        <v>OK</v>
      </c>
      <c r="M203" s="100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7">
        <f ca="1">BerKW!BH204</f>
        <v>0</v>
      </c>
      <c r="G204" s="77">
        <f ca="1">BerKW!BI204</f>
        <v>0</v>
      </c>
      <c r="H204" s="77">
        <f ca="1">BerKW!BL204</f>
        <v>0</v>
      </c>
      <c r="I204" s="91">
        <f ca="1">BerKW!BM204</f>
        <v>0</v>
      </c>
      <c r="J204" s="77">
        <f ca="1">BerKW!BN204</f>
        <v>0</v>
      </c>
      <c r="L204" s="100" t="str">
        <f>BerKW!BO204</f>
        <v>OK</v>
      </c>
      <c r="M204" s="100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7">
        <f ca="1">BerKW!BH205</f>
        <v>0</v>
      </c>
      <c r="G205" s="77">
        <f ca="1">BerKW!BI205</f>
        <v>0</v>
      </c>
      <c r="H205" s="77">
        <f ca="1">BerKW!BL205</f>
        <v>0</v>
      </c>
      <c r="I205" s="91">
        <f ca="1">BerKW!BM205</f>
        <v>0</v>
      </c>
      <c r="J205" s="77">
        <f ca="1">BerKW!BN205</f>
        <v>0</v>
      </c>
      <c r="L205" s="100" t="str">
        <f>BerKW!BO205</f>
        <v>OK</v>
      </c>
      <c r="M205" s="100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7">
        <f ca="1">BerKW!BH206</f>
        <v>0</v>
      </c>
      <c r="G206" s="77">
        <f ca="1">BerKW!BI206</f>
        <v>0</v>
      </c>
      <c r="H206" s="77">
        <f ca="1">BerKW!BL206</f>
        <v>0</v>
      </c>
      <c r="I206" s="91">
        <f ca="1">BerKW!BM206</f>
        <v>0</v>
      </c>
      <c r="J206" s="77">
        <f ca="1">BerKW!BN206</f>
        <v>0</v>
      </c>
      <c r="L206" s="100" t="str">
        <f>BerKW!BO206</f>
        <v>OK</v>
      </c>
      <c r="M206" s="100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7">
        <f ca="1">BerKW!BH207</f>
        <v>0</v>
      </c>
      <c r="G207" s="77">
        <f ca="1">BerKW!BI207</f>
        <v>0</v>
      </c>
      <c r="H207" s="77">
        <f ca="1">BerKW!BL207</f>
        <v>0</v>
      </c>
      <c r="I207" s="91">
        <f ca="1">BerKW!BM207</f>
        <v>0</v>
      </c>
      <c r="J207" s="77">
        <f ca="1">BerKW!BN207</f>
        <v>0</v>
      </c>
      <c r="L207" s="100" t="str">
        <f>BerKW!BO207</f>
        <v>OK</v>
      </c>
      <c r="M207" s="100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7">
        <f ca="1">BerKW!BH208</f>
        <v>0</v>
      </c>
      <c r="G208" s="77">
        <f ca="1">BerKW!BI208</f>
        <v>0</v>
      </c>
      <c r="H208" s="77">
        <f ca="1">BerKW!BL208</f>
        <v>0</v>
      </c>
      <c r="I208" s="91">
        <f ca="1">BerKW!BM208</f>
        <v>0</v>
      </c>
      <c r="J208" s="77">
        <f ca="1">BerKW!BN208</f>
        <v>0</v>
      </c>
      <c r="L208" s="100" t="str">
        <f>BerKW!BO208</f>
        <v>OK</v>
      </c>
      <c r="M208" s="100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7">
        <f ca="1">BerKW!BH209</f>
        <v>0</v>
      </c>
      <c r="G209" s="77">
        <f ca="1">BerKW!BI209</f>
        <v>0</v>
      </c>
      <c r="H209" s="77">
        <f ca="1">BerKW!BL209</f>
        <v>0</v>
      </c>
      <c r="I209" s="91">
        <f ca="1">BerKW!BM209</f>
        <v>0</v>
      </c>
      <c r="J209" s="77">
        <f ca="1">BerKW!BN209</f>
        <v>0</v>
      </c>
      <c r="L209" s="100" t="str">
        <f>BerKW!BO209</f>
        <v>OK</v>
      </c>
      <c r="M209" s="100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7">
        <f ca="1">BerKW!BH210</f>
        <v>0</v>
      </c>
      <c r="G210" s="77">
        <f ca="1">BerKW!BI210</f>
        <v>0</v>
      </c>
      <c r="H210" s="77">
        <f ca="1">BerKW!BL210</f>
        <v>0</v>
      </c>
      <c r="I210" s="91">
        <f ca="1">BerKW!BM210</f>
        <v>0</v>
      </c>
      <c r="J210" s="77">
        <f ca="1">BerKW!BN210</f>
        <v>0</v>
      </c>
      <c r="L210" s="100" t="str">
        <f>BerKW!BO210</f>
        <v>OK</v>
      </c>
      <c r="M210" s="100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7">
        <f ca="1">BerKW!BH211</f>
        <v>0</v>
      </c>
      <c r="G211" s="77">
        <f ca="1">BerKW!BI211</f>
        <v>0</v>
      </c>
      <c r="H211" s="77">
        <f ca="1">BerKW!BL211</f>
        <v>0</v>
      </c>
      <c r="I211" s="91">
        <f ca="1">BerKW!BM211</f>
        <v>0</v>
      </c>
      <c r="J211" s="77">
        <f ca="1">BerKW!BN211</f>
        <v>0</v>
      </c>
      <c r="L211" s="100" t="str">
        <f>BerKW!BO211</f>
        <v>OK</v>
      </c>
      <c r="M211" s="100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7">
        <f ca="1">BerKW!BH212</f>
        <v>0</v>
      </c>
      <c r="G212" s="77">
        <f ca="1">BerKW!BI212</f>
        <v>0</v>
      </c>
      <c r="H212" s="77">
        <f ca="1">BerKW!BL212</f>
        <v>0</v>
      </c>
      <c r="I212" s="91">
        <f ca="1">BerKW!BM212</f>
        <v>0</v>
      </c>
      <c r="J212" s="77">
        <f ca="1">BerKW!BN212</f>
        <v>0</v>
      </c>
      <c r="L212" s="100" t="str">
        <f>BerKW!BO212</f>
        <v>OK</v>
      </c>
      <c r="M212" s="100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7">
        <f ca="1">BerKW!BH213</f>
        <v>0</v>
      </c>
      <c r="G213" s="77">
        <f ca="1">BerKW!BI213</f>
        <v>0</v>
      </c>
      <c r="H213" s="77">
        <f ca="1">BerKW!BL213</f>
        <v>0</v>
      </c>
      <c r="I213" s="91">
        <f ca="1">BerKW!BM213</f>
        <v>0</v>
      </c>
      <c r="J213" s="77">
        <f ca="1">BerKW!BN213</f>
        <v>0</v>
      </c>
      <c r="L213" s="100" t="str">
        <f>BerKW!BO213</f>
        <v>OK</v>
      </c>
      <c r="M213" s="100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7">
        <f ca="1">BerKW!BH214</f>
        <v>0</v>
      </c>
      <c r="G214" s="77">
        <f ca="1">BerKW!BI214</f>
        <v>0</v>
      </c>
      <c r="H214" s="77">
        <f ca="1">BerKW!BL214</f>
        <v>0</v>
      </c>
      <c r="I214" s="91">
        <f ca="1">BerKW!BM214</f>
        <v>0</v>
      </c>
      <c r="J214" s="77">
        <f ca="1">BerKW!BN214</f>
        <v>0</v>
      </c>
      <c r="L214" s="100" t="str">
        <f>BerKW!BO214</f>
        <v>OK</v>
      </c>
      <c r="M214" s="100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7">
        <f ca="1">BerKW!BH215</f>
        <v>0</v>
      </c>
      <c r="G215" s="77">
        <f ca="1">BerKW!BI215</f>
        <v>0</v>
      </c>
      <c r="H215" s="77">
        <f ca="1">BerKW!BL215</f>
        <v>0</v>
      </c>
      <c r="I215" s="91">
        <f ca="1">BerKW!BM215</f>
        <v>0</v>
      </c>
      <c r="J215" s="77">
        <f ca="1">BerKW!BN215</f>
        <v>0</v>
      </c>
      <c r="L215" s="100" t="str">
        <f>BerKW!BO215</f>
        <v>OK</v>
      </c>
      <c r="M215" s="100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7">
        <f ca="1">BerKW!BH216</f>
        <v>0</v>
      </c>
      <c r="G216" s="77">
        <f ca="1">BerKW!BI216</f>
        <v>0</v>
      </c>
      <c r="H216" s="77">
        <f ca="1">BerKW!BL216</f>
        <v>0</v>
      </c>
      <c r="I216" s="91">
        <f ca="1">BerKW!BM216</f>
        <v>0</v>
      </c>
      <c r="J216" s="77">
        <f ca="1">BerKW!BN216</f>
        <v>0</v>
      </c>
      <c r="L216" s="100" t="str">
        <f>BerKW!BO216</f>
        <v>OK</v>
      </c>
      <c r="M216" s="100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7">
        <f ca="1">BerKW!BH217</f>
        <v>0</v>
      </c>
      <c r="G217" s="77">
        <f ca="1">BerKW!BI217</f>
        <v>0</v>
      </c>
      <c r="H217" s="77">
        <f ca="1">BerKW!BL217</f>
        <v>0</v>
      </c>
      <c r="I217" s="91">
        <f ca="1">BerKW!BM217</f>
        <v>0</v>
      </c>
      <c r="J217" s="77">
        <f ca="1">BerKW!BN217</f>
        <v>0</v>
      </c>
      <c r="L217" s="100" t="str">
        <f>BerKW!BO217</f>
        <v>OK</v>
      </c>
      <c r="M217" s="100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7">
        <f ca="1">BerKW!BH218</f>
        <v>0</v>
      </c>
      <c r="G218" s="77">
        <f ca="1">BerKW!BI218</f>
        <v>0</v>
      </c>
      <c r="H218" s="77">
        <f ca="1">BerKW!BL218</f>
        <v>0</v>
      </c>
      <c r="I218" s="91">
        <f ca="1">BerKW!BM218</f>
        <v>0</v>
      </c>
      <c r="J218" s="77">
        <f ca="1">BerKW!BN218</f>
        <v>0</v>
      </c>
      <c r="L218" s="100" t="str">
        <f>BerKW!BO218</f>
        <v>OK</v>
      </c>
      <c r="M218" s="100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7">
        <f ca="1">BerKW!BH219</f>
        <v>0</v>
      </c>
      <c r="G219" s="77">
        <f ca="1">BerKW!BI219</f>
        <v>0</v>
      </c>
      <c r="H219" s="77">
        <f ca="1">BerKW!BL219</f>
        <v>0</v>
      </c>
      <c r="I219" s="91">
        <f ca="1">BerKW!BM219</f>
        <v>0</v>
      </c>
      <c r="J219" s="77">
        <f ca="1">BerKW!BN219</f>
        <v>0</v>
      </c>
      <c r="L219" s="100" t="str">
        <f>BerKW!BO219</f>
        <v>OK</v>
      </c>
      <c r="M219" s="100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7">
        <f ca="1">BerKW!BH220</f>
        <v>0</v>
      </c>
      <c r="G220" s="77">
        <f ca="1">BerKW!BI220</f>
        <v>0</v>
      </c>
      <c r="H220" s="77">
        <f ca="1">BerKW!BL220</f>
        <v>0</v>
      </c>
      <c r="I220" s="91">
        <f ca="1">BerKW!BM220</f>
        <v>0</v>
      </c>
      <c r="J220" s="77">
        <f ca="1">BerKW!BN220</f>
        <v>0</v>
      </c>
      <c r="L220" s="100" t="str">
        <f>BerKW!BO220</f>
        <v>OK</v>
      </c>
      <c r="M220" s="100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7">
        <f ca="1">BerKW!BH221</f>
        <v>0</v>
      </c>
      <c r="G221" s="77">
        <f ca="1">BerKW!BI221</f>
        <v>0</v>
      </c>
      <c r="H221" s="77">
        <f ca="1">BerKW!BL221</f>
        <v>0</v>
      </c>
      <c r="I221" s="91">
        <f ca="1">BerKW!BM221</f>
        <v>0</v>
      </c>
      <c r="J221" s="77">
        <f ca="1">BerKW!BN221</f>
        <v>0</v>
      </c>
      <c r="L221" s="100" t="str">
        <f>BerKW!BO221</f>
        <v>OK</v>
      </c>
      <c r="M221" s="100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7">
        <f ca="1">BerKW!BH222</f>
        <v>0</v>
      </c>
      <c r="G222" s="77">
        <f ca="1">BerKW!BI222</f>
        <v>0</v>
      </c>
      <c r="H222" s="77">
        <f ca="1">BerKW!BL222</f>
        <v>0</v>
      </c>
      <c r="I222" s="91">
        <f ca="1">BerKW!BM222</f>
        <v>0</v>
      </c>
      <c r="J222" s="77">
        <f ca="1">BerKW!BN222</f>
        <v>0</v>
      </c>
      <c r="L222" s="100" t="str">
        <f>BerKW!BO222</f>
        <v>OK</v>
      </c>
      <c r="M222" s="100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7">
        <f ca="1">BerKW!BH223</f>
        <v>0</v>
      </c>
      <c r="G223" s="77">
        <f ca="1">BerKW!BI223</f>
        <v>0</v>
      </c>
      <c r="H223" s="77">
        <f ca="1">BerKW!BL223</f>
        <v>0</v>
      </c>
      <c r="I223" s="91">
        <f ca="1">BerKW!BM223</f>
        <v>0</v>
      </c>
      <c r="J223" s="77">
        <f ca="1">BerKW!BN223</f>
        <v>0</v>
      </c>
      <c r="L223" s="100" t="str">
        <f>BerKW!BO223</f>
        <v>OK</v>
      </c>
      <c r="M223" s="100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7">
        <f ca="1">BerKW!BH224</f>
        <v>0</v>
      </c>
      <c r="G224" s="77">
        <f ca="1">BerKW!BI224</f>
        <v>0</v>
      </c>
      <c r="H224" s="77">
        <f ca="1">BerKW!BL224</f>
        <v>0</v>
      </c>
      <c r="I224" s="91">
        <f ca="1">BerKW!BM224</f>
        <v>0</v>
      </c>
      <c r="J224" s="77">
        <f ca="1">BerKW!BN224</f>
        <v>0</v>
      </c>
      <c r="L224" s="100" t="str">
        <f>BerKW!BO224</f>
        <v>OK</v>
      </c>
      <c r="M224" s="100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7">
        <f ca="1">BerKW!BH225</f>
        <v>0</v>
      </c>
      <c r="G225" s="77">
        <f ca="1">BerKW!BI225</f>
        <v>0</v>
      </c>
      <c r="H225" s="77">
        <f ca="1">BerKW!BL225</f>
        <v>0</v>
      </c>
      <c r="I225" s="91">
        <f ca="1">BerKW!BM225</f>
        <v>0</v>
      </c>
      <c r="J225" s="77">
        <f ca="1">BerKW!BN225</f>
        <v>0</v>
      </c>
      <c r="L225" s="100" t="str">
        <f>BerKW!BO225</f>
        <v>OK</v>
      </c>
      <c r="M225" s="100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7">
        <f ca="1">BerKW!BH226</f>
        <v>0</v>
      </c>
      <c r="G226" s="77">
        <f ca="1">BerKW!BI226</f>
        <v>0</v>
      </c>
      <c r="H226" s="77">
        <f ca="1">BerKW!BL226</f>
        <v>0</v>
      </c>
      <c r="I226" s="91">
        <f ca="1">BerKW!BM226</f>
        <v>0</v>
      </c>
      <c r="J226" s="77">
        <f ca="1">BerKW!BN226</f>
        <v>0</v>
      </c>
      <c r="L226" s="100" t="str">
        <f>BerKW!BO226</f>
        <v>OK</v>
      </c>
      <c r="M226" s="100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7">
        <f ca="1">BerKW!BH227</f>
        <v>0</v>
      </c>
      <c r="G227" s="77">
        <f ca="1">BerKW!BI227</f>
        <v>0</v>
      </c>
      <c r="H227" s="77">
        <f ca="1">BerKW!BL227</f>
        <v>0</v>
      </c>
      <c r="I227" s="91">
        <f ca="1">BerKW!BM227</f>
        <v>0</v>
      </c>
      <c r="J227" s="77">
        <f ca="1">BerKW!BN227</f>
        <v>0</v>
      </c>
      <c r="L227" s="100" t="str">
        <f>BerKW!BO227</f>
        <v>OK</v>
      </c>
      <c r="M227" s="100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7">
        <f ca="1">BerKW!BH228</f>
        <v>0</v>
      </c>
      <c r="G228" s="77">
        <f ca="1">BerKW!BI228</f>
        <v>0</v>
      </c>
      <c r="H228" s="77">
        <f ca="1">BerKW!BL228</f>
        <v>0</v>
      </c>
      <c r="I228" s="91">
        <f ca="1">BerKW!BM228</f>
        <v>0</v>
      </c>
      <c r="J228" s="77">
        <f ca="1">BerKW!BN228</f>
        <v>0</v>
      </c>
      <c r="L228" s="100" t="str">
        <f>BerKW!BO228</f>
        <v>OK</v>
      </c>
      <c r="M228" s="100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7">
        <f ca="1">BerKW!BH229</f>
        <v>0</v>
      </c>
      <c r="G229" s="77">
        <f ca="1">BerKW!BI229</f>
        <v>0</v>
      </c>
      <c r="H229" s="77">
        <f ca="1">BerKW!BL229</f>
        <v>0</v>
      </c>
      <c r="I229" s="91">
        <f ca="1">BerKW!BM229</f>
        <v>0</v>
      </c>
      <c r="J229" s="77">
        <f ca="1">BerKW!BN229</f>
        <v>0</v>
      </c>
      <c r="L229" s="100" t="str">
        <f>BerKW!BO229</f>
        <v>OK</v>
      </c>
      <c r="M229" s="100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7">
        <f ca="1">BerKW!BH230</f>
        <v>0</v>
      </c>
      <c r="G230" s="77">
        <f ca="1">BerKW!BI230</f>
        <v>0</v>
      </c>
      <c r="H230" s="77">
        <f ca="1">BerKW!BL230</f>
        <v>0</v>
      </c>
      <c r="I230" s="91">
        <f ca="1">BerKW!BM230</f>
        <v>0</v>
      </c>
      <c r="J230" s="77">
        <f ca="1">BerKW!BN230</f>
        <v>0</v>
      </c>
      <c r="L230" s="100" t="str">
        <f>BerKW!BO230</f>
        <v>OK</v>
      </c>
      <c r="M230" s="100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7">
        <f ca="1">BerKW!BH231</f>
        <v>0</v>
      </c>
      <c r="G231" s="77">
        <f ca="1">BerKW!BI231</f>
        <v>0</v>
      </c>
      <c r="H231" s="77">
        <f ca="1">BerKW!BL231</f>
        <v>0</v>
      </c>
      <c r="I231" s="91">
        <f ca="1">BerKW!BM231</f>
        <v>0</v>
      </c>
      <c r="J231" s="77">
        <f ca="1">BerKW!BN231</f>
        <v>0</v>
      </c>
      <c r="L231" s="100" t="str">
        <f>BerKW!BO231</f>
        <v>OK</v>
      </c>
      <c r="M231" s="100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7">
        <f ca="1">BerKW!BH232</f>
        <v>0</v>
      </c>
      <c r="G232" s="77">
        <f ca="1">BerKW!BI232</f>
        <v>0</v>
      </c>
      <c r="H232" s="77">
        <f ca="1">BerKW!BL232</f>
        <v>0</v>
      </c>
      <c r="I232" s="91">
        <f ca="1">BerKW!BM232</f>
        <v>0</v>
      </c>
      <c r="J232" s="77">
        <f ca="1">BerKW!BN232</f>
        <v>0</v>
      </c>
      <c r="L232" s="100" t="str">
        <f>BerKW!BO232</f>
        <v>OK</v>
      </c>
      <c r="M232" s="100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7">
        <f ca="1">BerKW!BH233</f>
        <v>0</v>
      </c>
      <c r="G233" s="77">
        <f ca="1">BerKW!BI233</f>
        <v>0</v>
      </c>
      <c r="H233" s="77">
        <f ca="1">BerKW!BL233</f>
        <v>0</v>
      </c>
      <c r="I233" s="91">
        <f ca="1">BerKW!BM233</f>
        <v>0</v>
      </c>
      <c r="J233" s="77">
        <f ca="1">BerKW!BN233</f>
        <v>0</v>
      </c>
      <c r="L233" s="100" t="str">
        <f>BerKW!BO233</f>
        <v>OK</v>
      </c>
      <c r="M233" s="100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7">
        <f ca="1">BerKW!BH234</f>
        <v>0</v>
      </c>
      <c r="G234" s="77">
        <f ca="1">BerKW!BI234</f>
        <v>0</v>
      </c>
      <c r="H234" s="77">
        <f ca="1">BerKW!BL234</f>
        <v>0</v>
      </c>
      <c r="I234" s="91">
        <f ca="1">BerKW!BM234</f>
        <v>0</v>
      </c>
      <c r="J234" s="77">
        <f ca="1">BerKW!BN234</f>
        <v>0</v>
      </c>
      <c r="L234" s="100" t="str">
        <f>BerKW!BO234</f>
        <v>OK</v>
      </c>
      <c r="M234" s="100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7">
        <f ca="1">BerKW!BH235</f>
        <v>0</v>
      </c>
      <c r="G235" s="77">
        <f ca="1">BerKW!BI235</f>
        <v>0</v>
      </c>
      <c r="H235" s="77">
        <f ca="1">BerKW!BL235</f>
        <v>0</v>
      </c>
      <c r="I235" s="91">
        <f ca="1">BerKW!BM235</f>
        <v>0</v>
      </c>
      <c r="J235" s="77">
        <f ca="1">BerKW!BN235</f>
        <v>0</v>
      </c>
      <c r="L235" s="100" t="str">
        <f>BerKW!BO235</f>
        <v>OK</v>
      </c>
      <c r="M235" s="100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7">
        <f ca="1">BerKW!BH236</f>
        <v>0</v>
      </c>
      <c r="G236" s="77">
        <f ca="1">BerKW!BI236</f>
        <v>0</v>
      </c>
      <c r="H236" s="77">
        <f ca="1">BerKW!BL236</f>
        <v>0</v>
      </c>
      <c r="I236" s="91">
        <f ca="1">BerKW!BM236</f>
        <v>0</v>
      </c>
      <c r="J236" s="77">
        <f ca="1">BerKW!BN236</f>
        <v>0</v>
      </c>
      <c r="L236" s="100" t="str">
        <f>BerKW!BO236</f>
        <v>OK</v>
      </c>
      <c r="M236" s="100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7">
        <f ca="1">BerKW!BH237</f>
        <v>0</v>
      </c>
      <c r="G237" s="77">
        <f ca="1">BerKW!BI237</f>
        <v>0</v>
      </c>
      <c r="H237" s="77">
        <f ca="1">BerKW!BL237</f>
        <v>0</v>
      </c>
      <c r="I237" s="91">
        <f ca="1">BerKW!BM237</f>
        <v>0</v>
      </c>
      <c r="J237" s="77">
        <f ca="1">BerKW!BN237</f>
        <v>0</v>
      </c>
      <c r="L237" s="100" t="str">
        <f>BerKW!BO237</f>
        <v>OK</v>
      </c>
      <c r="M237" s="100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7">
        <f ca="1">BerKW!BH238</f>
        <v>0</v>
      </c>
      <c r="G238" s="77">
        <f ca="1">BerKW!BI238</f>
        <v>0</v>
      </c>
      <c r="H238" s="77">
        <f ca="1">BerKW!BL238</f>
        <v>0</v>
      </c>
      <c r="I238" s="91">
        <f ca="1">BerKW!BM238</f>
        <v>0</v>
      </c>
      <c r="J238" s="77">
        <f ca="1">BerKW!BN238</f>
        <v>0</v>
      </c>
      <c r="L238" s="100" t="str">
        <f>BerKW!BO238</f>
        <v>OK</v>
      </c>
      <c r="M238" s="100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7">
        <f ca="1">BerKW!BH239</f>
        <v>0</v>
      </c>
      <c r="G239" s="77">
        <f ca="1">BerKW!BI239</f>
        <v>0</v>
      </c>
      <c r="H239" s="77">
        <f ca="1">BerKW!BL239</f>
        <v>0</v>
      </c>
      <c r="I239" s="91">
        <f ca="1">BerKW!BM239</f>
        <v>0</v>
      </c>
      <c r="J239" s="77">
        <f ca="1">BerKW!BN239</f>
        <v>0</v>
      </c>
      <c r="L239" s="100" t="str">
        <f>BerKW!BO239</f>
        <v>OK</v>
      </c>
      <c r="M239" s="100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7">
        <f ca="1">BerKW!BH240</f>
        <v>0</v>
      </c>
      <c r="G240" s="77">
        <f ca="1">BerKW!BI240</f>
        <v>0</v>
      </c>
      <c r="H240" s="77">
        <f ca="1">BerKW!BL240</f>
        <v>0</v>
      </c>
      <c r="I240" s="91">
        <f ca="1">BerKW!BM240</f>
        <v>0</v>
      </c>
      <c r="J240" s="77">
        <f ca="1">BerKW!BN240</f>
        <v>0</v>
      </c>
      <c r="L240" s="100" t="str">
        <f>BerKW!BO240</f>
        <v>OK</v>
      </c>
      <c r="M240" s="100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7">
        <f ca="1">BerKW!BH241</f>
        <v>0</v>
      </c>
      <c r="G241" s="77">
        <f ca="1">BerKW!BI241</f>
        <v>0</v>
      </c>
      <c r="H241" s="77">
        <f ca="1">BerKW!BL241</f>
        <v>0</v>
      </c>
      <c r="I241" s="91">
        <f ca="1">BerKW!BM241</f>
        <v>0</v>
      </c>
      <c r="J241" s="77">
        <f ca="1">BerKW!BN241</f>
        <v>0</v>
      </c>
      <c r="L241" s="100" t="str">
        <f>BerKW!BO241</f>
        <v>OK</v>
      </c>
      <c r="M241" s="100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7">
        <f ca="1">BerKW!BH242</f>
        <v>0</v>
      </c>
      <c r="G242" s="77">
        <f ca="1">BerKW!BI242</f>
        <v>0</v>
      </c>
      <c r="H242" s="77">
        <f ca="1">BerKW!BL242</f>
        <v>0</v>
      </c>
      <c r="I242" s="91">
        <f ca="1">BerKW!BM242</f>
        <v>0</v>
      </c>
      <c r="J242" s="77">
        <f ca="1">BerKW!BN242</f>
        <v>0</v>
      </c>
      <c r="L242" s="100" t="str">
        <f>BerKW!BO242</f>
        <v>OK</v>
      </c>
      <c r="M242" s="100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7">
        <f ca="1">BerKW!BH243</f>
        <v>0</v>
      </c>
      <c r="G243" s="77">
        <f ca="1">BerKW!BI243</f>
        <v>0</v>
      </c>
      <c r="H243" s="77">
        <f ca="1">BerKW!BL243</f>
        <v>0</v>
      </c>
      <c r="I243" s="91">
        <f ca="1">BerKW!BM243</f>
        <v>0</v>
      </c>
      <c r="J243" s="77">
        <f ca="1">BerKW!BN243</f>
        <v>0</v>
      </c>
      <c r="L243" s="100" t="str">
        <f>BerKW!BO243</f>
        <v>OK</v>
      </c>
      <c r="M243" s="100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7">
        <f ca="1">BerKW!BH244</f>
        <v>0</v>
      </c>
      <c r="G244" s="77">
        <f ca="1">BerKW!BI244</f>
        <v>0</v>
      </c>
      <c r="H244" s="77">
        <f ca="1">BerKW!BL244</f>
        <v>0</v>
      </c>
      <c r="I244" s="91">
        <f ca="1">BerKW!BM244</f>
        <v>0</v>
      </c>
      <c r="J244" s="77">
        <f ca="1">BerKW!BN244</f>
        <v>0</v>
      </c>
      <c r="L244" s="100" t="str">
        <f>BerKW!BO244</f>
        <v>OK</v>
      </c>
      <c r="M244" s="100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7">
        <f ca="1">BerKW!BH245</f>
        <v>0</v>
      </c>
      <c r="G245" s="77">
        <f ca="1">BerKW!BI245</f>
        <v>0</v>
      </c>
      <c r="H245" s="77">
        <f ca="1">BerKW!BL245</f>
        <v>0</v>
      </c>
      <c r="I245" s="91">
        <f ca="1">BerKW!BM245</f>
        <v>0</v>
      </c>
      <c r="J245" s="77">
        <f ca="1">BerKW!BN245</f>
        <v>0</v>
      </c>
      <c r="L245" s="100" t="str">
        <f>BerKW!BO245</f>
        <v>OK</v>
      </c>
      <c r="M245" s="100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7">
        <f ca="1">BerKW!BH246</f>
        <v>0</v>
      </c>
      <c r="G246" s="77">
        <f ca="1">BerKW!BI246</f>
        <v>0</v>
      </c>
      <c r="H246" s="77">
        <f ca="1">BerKW!BL246</f>
        <v>0</v>
      </c>
      <c r="I246" s="91">
        <f ca="1">BerKW!BM246</f>
        <v>0</v>
      </c>
      <c r="J246" s="77">
        <f ca="1">BerKW!BN246</f>
        <v>0</v>
      </c>
      <c r="L246" s="100" t="str">
        <f>BerKW!BO246</f>
        <v>OK</v>
      </c>
      <c r="M246" s="100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7">
        <f ca="1">BerKW!BH247</f>
        <v>0</v>
      </c>
      <c r="G247" s="77">
        <f ca="1">BerKW!BI247</f>
        <v>0</v>
      </c>
      <c r="H247" s="77">
        <f ca="1">BerKW!BL247</f>
        <v>0</v>
      </c>
      <c r="I247" s="91">
        <f ca="1">BerKW!BM247</f>
        <v>0</v>
      </c>
      <c r="J247" s="77">
        <f ca="1">BerKW!BN247</f>
        <v>0</v>
      </c>
      <c r="L247" s="100" t="str">
        <f>BerKW!BO247</f>
        <v>OK</v>
      </c>
      <c r="M247" s="100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7">
        <f ca="1">BerKW!BH248</f>
        <v>0</v>
      </c>
      <c r="G248" s="77">
        <f ca="1">BerKW!BI248</f>
        <v>0</v>
      </c>
      <c r="H248" s="77">
        <f ca="1">BerKW!BL248</f>
        <v>0</v>
      </c>
      <c r="I248" s="91">
        <f ca="1">BerKW!BM248</f>
        <v>0</v>
      </c>
      <c r="J248" s="77">
        <f ca="1">BerKW!BN248</f>
        <v>0</v>
      </c>
      <c r="L248" s="100" t="str">
        <f>BerKW!BO248</f>
        <v>OK</v>
      </c>
      <c r="M248" s="100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7">
        <f ca="1">BerKW!BH249</f>
        <v>0</v>
      </c>
      <c r="G249" s="77">
        <f ca="1">BerKW!BI249</f>
        <v>0</v>
      </c>
      <c r="H249" s="77">
        <f ca="1">BerKW!BL249</f>
        <v>0</v>
      </c>
      <c r="I249" s="91">
        <f ca="1">BerKW!BM249</f>
        <v>0</v>
      </c>
      <c r="J249" s="77">
        <f ca="1">BerKW!BN249</f>
        <v>0</v>
      </c>
      <c r="L249" s="100" t="str">
        <f>BerKW!BO249</f>
        <v>OK</v>
      </c>
      <c r="M249" s="100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7">
        <f ca="1">BerKW!BH250</f>
        <v>0</v>
      </c>
      <c r="G250" s="77">
        <f ca="1">BerKW!BI250</f>
        <v>0</v>
      </c>
      <c r="H250" s="77">
        <f ca="1">BerKW!BL250</f>
        <v>0</v>
      </c>
      <c r="I250" s="91">
        <f ca="1">BerKW!BM250</f>
        <v>0</v>
      </c>
      <c r="J250" s="77">
        <f ca="1">BerKW!BN250</f>
        <v>0</v>
      </c>
      <c r="L250" s="100" t="str">
        <f>BerKW!BO250</f>
        <v>OK</v>
      </c>
      <c r="M250" s="100">
        <f>BerKW!BP250</f>
        <v>0</v>
      </c>
    </row>
    <row r="251" spans="1:13" x14ac:dyDescent="0.2">
      <c r="I251" s="71"/>
    </row>
    <row r="252" spans="1:13" x14ac:dyDescent="0.2">
      <c r="I252" s="71"/>
    </row>
    <row r="253" spans="1:13" x14ac:dyDescent="0.2">
      <c r="I253" s="71"/>
    </row>
    <row r="254" spans="1:13" x14ac:dyDescent="0.2">
      <c r="I254" s="71"/>
    </row>
    <row r="255" spans="1:13" x14ac:dyDescent="0.2">
      <c r="I255" s="71"/>
    </row>
    <row r="256" spans="1:13" x14ac:dyDescent="0.2">
      <c r="I256" s="71"/>
    </row>
    <row r="257" spans="9:9" x14ac:dyDescent="0.2">
      <c r="I257" s="71"/>
    </row>
    <row r="258" spans="9:9" x14ac:dyDescent="0.2">
      <c r="I258" s="71"/>
    </row>
    <row r="259" spans="9:9" x14ac:dyDescent="0.2">
      <c r="I259" s="71"/>
    </row>
    <row r="260" spans="9:9" x14ac:dyDescent="0.2">
      <c r="I260" s="71"/>
    </row>
    <row r="261" spans="9:9" x14ac:dyDescent="0.2">
      <c r="I261" s="71"/>
    </row>
    <row r="262" spans="9:9" x14ac:dyDescent="0.2">
      <c r="I262" s="71"/>
    </row>
    <row r="263" spans="9:9" x14ac:dyDescent="0.2">
      <c r="I263" s="71"/>
    </row>
    <row r="264" spans="9:9" x14ac:dyDescent="0.2">
      <c r="I264" s="71"/>
    </row>
    <row r="265" spans="9:9" x14ac:dyDescent="0.2">
      <c r="I265" s="71"/>
    </row>
    <row r="266" spans="9:9" x14ac:dyDescent="0.2">
      <c r="I266" s="71"/>
    </row>
    <row r="267" spans="9:9" x14ac:dyDescent="0.2">
      <c r="I267" s="71"/>
    </row>
    <row r="268" spans="9:9" x14ac:dyDescent="0.2">
      <c r="I268" s="71"/>
    </row>
    <row r="269" spans="9:9" x14ac:dyDescent="0.2">
      <c r="I269" s="71"/>
    </row>
    <row r="270" spans="9:9" x14ac:dyDescent="0.2">
      <c r="I270" s="71"/>
    </row>
    <row r="271" spans="9:9" x14ac:dyDescent="0.2">
      <c r="I271" s="71"/>
    </row>
    <row r="272" spans="9:9" x14ac:dyDescent="0.2">
      <c r="I272" s="71"/>
    </row>
    <row r="273" spans="9:9" x14ac:dyDescent="0.2">
      <c r="I273" s="71"/>
    </row>
    <row r="274" spans="9:9" x14ac:dyDescent="0.2">
      <c r="I274" s="71"/>
    </row>
    <row r="275" spans="9:9" x14ac:dyDescent="0.2">
      <c r="I275" s="71"/>
    </row>
    <row r="276" spans="9:9" x14ac:dyDescent="0.2">
      <c r="I276" s="71"/>
    </row>
    <row r="277" spans="9:9" x14ac:dyDescent="0.2">
      <c r="I277" s="71"/>
    </row>
    <row r="278" spans="9:9" x14ac:dyDescent="0.2">
      <c r="I278" s="71"/>
    </row>
    <row r="279" spans="9:9" x14ac:dyDescent="0.2">
      <c r="I279" s="71"/>
    </row>
    <row r="280" spans="9:9" x14ac:dyDescent="0.2">
      <c r="I280" s="71"/>
    </row>
    <row r="281" spans="9:9" x14ac:dyDescent="0.2">
      <c r="I281" s="71"/>
    </row>
    <row r="282" spans="9:9" x14ac:dyDescent="0.2">
      <c r="I282" s="71"/>
    </row>
    <row r="283" spans="9:9" x14ac:dyDescent="0.2">
      <c r="I283" s="71"/>
    </row>
    <row r="284" spans="9:9" x14ac:dyDescent="0.2">
      <c r="I284" s="71"/>
    </row>
    <row r="285" spans="9:9" x14ac:dyDescent="0.2">
      <c r="I285" s="71"/>
    </row>
    <row r="286" spans="9:9" x14ac:dyDescent="0.2">
      <c r="I286" s="71"/>
    </row>
    <row r="287" spans="9:9" x14ac:dyDescent="0.2">
      <c r="I287" s="71"/>
    </row>
    <row r="288" spans="9:9" x14ac:dyDescent="0.2">
      <c r="I288" s="71"/>
    </row>
    <row r="289" spans="9:9" x14ac:dyDescent="0.2">
      <c r="I289" s="71"/>
    </row>
    <row r="290" spans="9:9" x14ac:dyDescent="0.2">
      <c r="I290" s="71"/>
    </row>
    <row r="291" spans="9:9" x14ac:dyDescent="0.2">
      <c r="I291" s="71"/>
    </row>
    <row r="292" spans="9:9" x14ac:dyDescent="0.2">
      <c r="I292" s="71"/>
    </row>
    <row r="293" spans="9:9" x14ac:dyDescent="0.2">
      <c r="I293" s="71"/>
    </row>
    <row r="294" spans="9:9" x14ac:dyDescent="0.2">
      <c r="I294" s="71"/>
    </row>
    <row r="295" spans="9:9" x14ac:dyDescent="0.2">
      <c r="I295" s="71"/>
    </row>
    <row r="296" spans="9:9" x14ac:dyDescent="0.2">
      <c r="I296" s="71"/>
    </row>
    <row r="297" spans="9:9" x14ac:dyDescent="0.2">
      <c r="I297" s="71"/>
    </row>
    <row r="298" spans="9:9" x14ac:dyDescent="0.2">
      <c r="I298" s="71"/>
    </row>
    <row r="299" spans="9:9" x14ac:dyDescent="0.2">
      <c r="I299" s="71"/>
    </row>
    <row r="300" spans="9:9" x14ac:dyDescent="0.2">
      <c r="I300" s="71"/>
    </row>
    <row r="301" spans="9:9" x14ac:dyDescent="0.2">
      <c r="I301" s="71"/>
    </row>
    <row r="302" spans="9:9" x14ac:dyDescent="0.2">
      <c r="I302" s="71"/>
    </row>
    <row r="303" spans="9:9" x14ac:dyDescent="0.2">
      <c r="I303" s="71"/>
    </row>
    <row r="304" spans="9:9" x14ac:dyDescent="0.2">
      <c r="I304" s="71"/>
    </row>
    <row r="305" spans="9:9" x14ac:dyDescent="0.2">
      <c r="I305" s="71"/>
    </row>
    <row r="306" spans="9:9" x14ac:dyDescent="0.2">
      <c r="I306" s="71"/>
    </row>
    <row r="307" spans="9:9" x14ac:dyDescent="0.2">
      <c r="I307" s="71"/>
    </row>
    <row r="308" spans="9:9" x14ac:dyDescent="0.2">
      <c r="I308" s="71"/>
    </row>
    <row r="309" spans="9:9" x14ac:dyDescent="0.2">
      <c r="I309" s="71"/>
    </row>
    <row r="310" spans="9:9" x14ac:dyDescent="0.2">
      <c r="I310" s="71"/>
    </row>
    <row r="311" spans="9:9" x14ac:dyDescent="0.2">
      <c r="I311" s="71"/>
    </row>
    <row r="312" spans="9:9" x14ac:dyDescent="0.2">
      <c r="I312" s="71"/>
    </row>
    <row r="313" spans="9:9" x14ac:dyDescent="0.2">
      <c r="I313" s="71"/>
    </row>
    <row r="314" spans="9:9" x14ac:dyDescent="0.2">
      <c r="I314" s="71"/>
    </row>
    <row r="315" spans="9:9" x14ac:dyDescent="0.2">
      <c r="I315" s="71"/>
    </row>
    <row r="316" spans="9:9" x14ac:dyDescent="0.2">
      <c r="I316" s="71"/>
    </row>
    <row r="317" spans="9:9" x14ac:dyDescent="0.2">
      <c r="I317" s="71"/>
    </row>
    <row r="318" spans="9:9" x14ac:dyDescent="0.2">
      <c r="I318" s="71"/>
    </row>
    <row r="319" spans="9:9" x14ac:dyDescent="0.2">
      <c r="I319" s="71"/>
    </row>
    <row r="320" spans="9:9" x14ac:dyDescent="0.2">
      <c r="I320" s="71"/>
    </row>
    <row r="321" spans="9:9" x14ac:dyDescent="0.2">
      <c r="I321" s="71"/>
    </row>
    <row r="322" spans="9:9" x14ac:dyDescent="0.2">
      <c r="I322" s="71"/>
    </row>
    <row r="323" spans="9:9" x14ac:dyDescent="0.2">
      <c r="I323" s="71"/>
    </row>
    <row r="324" spans="9:9" x14ac:dyDescent="0.2">
      <c r="I324" s="71"/>
    </row>
    <row r="325" spans="9:9" x14ac:dyDescent="0.2">
      <c r="I325" s="71"/>
    </row>
    <row r="326" spans="9:9" x14ac:dyDescent="0.2">
      <c r="I326" s="71"/>
    </row>
    <row r="327" spans="9:9" x14ac:dyDescent="0.2">
      <c r="I327" s="71"/>
    </row>
    <row r="328" spans="9:9" x14ac:dyDescent="0.2">
      <c r="I328" s="71"/>
    </row>
    <row r="329" spans="9:9" x14ac:dyDescent="0.2">
      <c r="I329" s="71"/>
    </row>
    <row r="330" spans="9:9" x14ac:dyDescent="0.2">
      <c r="I330" s="71"/>
    </row>
    <row r="331" spans="9:9" x14ac:dyDescent="0.2">
      <c r="I331" s="71"/>
    </row>
    <row r="332" spans="9:9" x14ac:dyDescent="0.2">
      <c r="I332" s="71"/>
    </row>
    <row r="333" spans="9:9" x14ac:dyDescent="0.2">
      <c r="I333" s="71"/>
    </row>
    <row r="334" spans="9:9" x14ac:dyDescent="0.2">
      <c r="I334" s="71"/>
    </row>
    <row r="335" spans="9:9" x14ac:dyDescent="0.2">
      <c r="I335" s="71"/>
    </row>
    <row r="336" spans="9:9" x14ac:dyDescent="0.2">
      <c r="I336" s="71"/>
    </row>
    <row r="337" spans="9:9" x14ac:dyDescent="0.2">
      <c r="I337" s="71"/>
    </row>
    <row r="338" spans="9:9" x14ac:dyDescent="0.2">
      <c r="I338" s="71"/>
    </row>
    <row r="339" spans="9:9" x14ac:dyDescent="0.2">
      <c r="I339" s="71"/>
    </row>
    <row r="340" spans="9:9" x14ac:dyDescent="0.2">
      <c r="I340" s="71"/>
    </row>
    <row r="341" spans="9:9" x14ac:dyDescent="0.2">
      <c r="I341" s="71"/>
    </row>
    <row r="342" spans="9:9" x14ac:dyDescent="0.2">
      <c r="I342" s="71"/>
    </row>
    <row r="343" spans="9:9" x14ac:dyDescent="0.2">
      <c r="I343" s="71"/>
    </row>
    <row r="344" spans="9:9" x14ac:dyDescent="0.2">
      <c r="I344" s="71"/>
    </row>
    <row r="345" spans="9:9" x14ac:dyDescent="0.2">
      <c r="I345" s="71"/>
    </row>
    <row r="346" spans="9:9" x14ac:dyDescent="0.2">
      <c r="I346" s="71"/>
    </row>
    <row r="347" spans="9:9" x14ac:dyDescent="0.2">
      <c r="I347" s="71"/>
    </row>
    <row r="348" spans="9:9" x14ac:dyDescent="0.2">
      <c r="I348" s="71"/>
    </row>
    <row r="349" spans="9:9" x14ac:dyDescent="0.2">
      <c r="I349" s="71"/>
    </row>
    <row r="350" spans="9:9" x14ac:dyDescent="0.2">
      <c r="I350" s="71"/>
    </row>
    <row r="351" spans="9:9" x14ac:dyDescent="0.2">
      <c r="I351" s="71"/>
    </row>
    <row r="352" spans="9:9" x14ac:dyDescent="0.2">
      <c r="I352" s="71"/>
    </row>
    <row r="353" spans="9:9" x14ac:dyDescent="0.2">
      <c r="I353" s="71"/>
    </row>
    <row r="354" spans="9:9" x14ac:dyDescent="0.2">
      <c r="I354" s="71"/>
    </row>
    <row r="355" spans="9:9" x14ac:dyDescent="0.2">
      <c r="I355" s="71"/>
    </row>
    <row r="356" spans="9:9" x14ac:dyDescent="0.2">
      <c r="I356" s="71"/>
    </row>
    <row r="357" spans="9:9" x14ac:dyDescent="0.2">
      <c r="I357" s="71"/>
    </row>
    <row r="358" spans="9:9" x14ac:dyDescent="0.2">
      <c r="I358" s="71"/>
    </row>
    <row r="359" spans="9:9" x14ac:dyDescent="0.2">
      <c r="I359" s="71"/>
    </row>
    <row r="360" spans="9:9" x14ac:dyDescent="0.2">
      <c r="I360" s="71"/>
    </row>
    <row r="361" spans="9:9" x14ac:dyDescent="0.2">
      <c r="I361" s="71"/>
    </row>
    <row r="362" spans="9:9" x14ac:dyDescent="0.2">
      <c r="I362" s="71"/>
    </row>
    <row r="363" spans="9:9" x14ac:dyDescent="0.2">
      <c r="I363" s="71"/>
    </row>
    <row r="364" spans="9:9" x14ac:dyDescent="0.2">
      <c r="I364" s="71"/>
    </row>
    <row r="365" spans="9:9" x14ac:dyDescent="0.2">
      <c r="I365" s="71"/>
    </row>
    <row r="366" spans="9:9" x14ac:dyDescent="0.2">
      <c r="I366" s="71"/>
    </row>
    <row r="367" spans="9:9" x14ac:dyDescent="0.2">
      <c r="I367" s="71"/>
    </row>
    <row r="368" spans="9:9" x14ac:dyDescent="0.2">
      <c r="I368" s="71"/>
    </row>
    <row r="369" spans="9:9" x14ac:dyDescent="0.2">
      <c r="I369" s="71"/>
    </row>
    <row r="370" spans="9:9" x14ac:dyDescent="0.2">
      <c r="I370" s="71"/>
    </row>
    <row r="371" spans="9:9" x14ac:dyDescent="0.2">
      <c r="I371" s="71"/>
    </row>
    <row r="372" spans="9:9" x14ac:dyDescent="0.2">
      <c r="I372" s="71"/>
    </row>
    <row r="373" spans="9:9" x14ac:dyDescent="0.2">
      <c r="I373" s="71"/>
    </row>
    <row r="374" spans="9:9" x14ac:dyDescent="0.2">
      <c r="I374" s="71"/>
    </row>
    <row r="375" spans="9:9" x14ac:dyDescent="0.2">
      <c r="I375" s="71"/>
    </row>
    <row r="376" spans="9:9" x14ac:dyDescent="0.2">
      <c r="I376" s="71"/>
    </row>
    <row r="377" spans="9:9" x14ac:dyDescent="0.2">
      <c r="I377" s="71"/>
    </row>
    <row r="378" spans="9:9" x14ac:dyDescent="0.2">
      <c r="I378" s="71"/>
    </row>
    <row r="379" spans="9:9" x14ac:dyDescent="0.2">
      <c r="I379" s="71"/>
    </row>
    <row r="380" spans="9:9" x14ac:dyDescent="0.2">
      <c r="I380" s="71"/>
    </row>
    <row r="381" spans="9:9" x14ac:dyDescent="0.2">
      <c r="I381" s="71"/>
    </row>
    <row r="382" spans="9:9" x14ac:dyDescent="0.2">
      <c r="I382" s="71"/>
    </row>
    <row r="383" spans="9:9" x14ac:dyDescent="0.2">
      <c r="I383" s="71"/>
    </row>
    <row r="384" spans="9:9" x14ac:dyDescent="0.2">
      <c r="I384" s="71"/>
    </row>
    <row r="385" spans="9:9" x14ac:dyDescent="0.2">
      <c r="I385" s="71"/>
    </row>
    <row r="386" spans="9:9" x14ac:dyDescent="0.2">
      <c r="I386" s="71"/>
    </row>
    <row r="387" spans="9:9" x14ac:dyDescent="0.2">
      <c r="I387" s="71"/>
    </row>
    <row r="388" spans="9:9" x14ac:dyDescent="0.2">
      <c r="I388" s="71"/>
    </row>
    <row r="389" spans="9:9" x14ac:dyDescent="0.2">
      <c r="I389" s="71"/>
    </row>
    <row r="390" spans="9:9" x14ac:dyDescent="0.2">
      <c r="I390" s="71"/>
    </row>
    <row r="391" spans="9:9" x14ac:dyDescent="0.2">
      <c r="I391" s="71"/>
    </row>
    <row r="392" spans="9:9" x14ac:dyDescent="0.2">
      <c r="I392" s="71"/>
    </row>
    <row r="393" spans="9:9" x14ac:dyDescent="0.2">
      <c r="I393" s="71"/>
    </row>
    <row r="394" spans="9:9" x14ac:dyDescent="0.2">
      <c r="I394" s="71"/>
    </row>
    <row r="395" spans="9:9" x14ac:dyDescent="0.2">
      <c r="I395" s="71"/>
    </row>
    <row r="396" spans="9:9" x14ac:dyDescent="0.2">
      <c r="I396" s="71"/>
    </row>
    <row r="397" spans="9:9" x14ac:dyDescent="0.2">
      <c r="I397" s="71"/>
    </row>
    <row r="398" spans="9:9" x14ac:dyDescent="0.2">
      <c r="I398" s="71"/>
    </row>
    <row r="399" spans="9:9" x14ac:dyDescent="0.2">
      <c r="I399" s="71"/>
    </row>
    <row r="400" spans="9:9" x14ac:dyDescent="0.2">
      <c r="I400" s="71"/>
    </row>
    <row r="401" spans="9:9" x14ac:dyDescent="0.2">
      <c r="I401" s="71"/>
    </row>
    <row r="402" spans="9:9" x14ac:dyDescent="0.2">
      <c r="I402" s="71"/>
    </row>
    <row r="403" spans="9:9" x14ac:dyDescent="0.2">
      <c r="I403" s="71"/>
    </row>
    <row r="404" spans="9:9" x14ac:dyDescent="0.2">
      <c r="I404" s="71"/>
    </row>
    <row r="405" spans="9:9" x14ac:dyDescent="0.2">
      <c r="I405" s="71"/>
    </row>
    <row r="406" spans="9:9" x14ac:dyDescent="0.2">
      <c r="I406" s="71"/>
    </row>
    <row r="407" spans="9:9" x14ac:dyDescent="0.2">
      <c r="I407" s="71"/>
    </row>
    <row r="408" spans="9:9" x14ac:dyDescent="0.2">
      <c r="I408" s="71"/>
    </row>
    <row r="409" spans="9:9" x14ac:dyDescent="0.2">
      <c r="I409" s="71"/>
    </row>
    <row r="410" spans="9:9" x14ac:dyDescent="0.2">
      <c r="I410" s="71"/>
    </row>
    <row r="411" spans="9:9" x14ac:dyDescent="0.2">
      <c r="I411" s="71"/>
    </row>
    <row r="412" spans="9:9" x14ac:dyDescent="0.2">
      <c r="I412" s="71"/>
    </row>
    <row r="413" spans="9:9" x14ac:dyDescent="0.2">
      <c r="I413" s="71"/>
    </row>
    <row r="414" spans="9:9" x14ac:dyDescent="0.2">
      <c r="I414" s="71"/>
    </row>
    <row r="415" spans="9:9" x14ac:dyDescent="0.2">
      <c r="I415" s="71"/>
    </row>
    <row r="416" spans="9:9" x14ac:dyDescent="0.2">
      <c r="I416" s="71"/>
    </row>
    <row r="417" spans="9:9" x14ac:dyDescent="0.2">
      <c r="I417" s="71"/>
    </row>
    <row r="418" spans="9:9" x14ac:dyDescent="0.2">
      <c r="I418" s="71"/>
    </row>
    <row r="419" spans="9:9" x14ac:dyDescent="0.2">
      <c r="I419" s="71"/>
    </row>
    <row r="420" spans="9:9" x14ac:dyDescent="0.2">
      <c r="I420" s="71"/>
    </row>
    <row r="421" spans="9:9" x14ac:dyDescent="0.2">
      <c r="I421" s="71"/>
    </row>
    <row r="422" spans="9:9" x14ac:dyDescent="0.2">
      <c r="I422" s="71"/>
    </row>
    <row r="423" spans="9:9" x14ac:dyDescent="0.2">
      <c r="I423" s="71"/>
    </row>
    <row r="424" spans="9:9" x14ac:dyDescent="0.2">
      <c r="I424" s="71"/>
    </row>
    <row r="425" spans="9:9" x14ac:dyDescent="0.2">
      <c r="I425" s="71"/>
    </row>
    <row r="426" spans="9:9" x14ac:dyDescent="0.2">
      <c r="I426" s="71"/>
    </row>
    <row r="427" spans="9:9" x14ac:dyDescent="0.2">
      <c r="I427" s="71"/>
    </row>
    <row r="428" spans="9:9" x14ac:dyDescent="0.2">
      <c r="I428" s="71"/>
    </row>
    <row r="429" spans="9:9" x14ac:dyDescent="0.2">
      <c r="I429" s="71"/>
    </row>
    <row r="430" spans="9:9" x14ac:dyDescent="0.2">
      <c r="I430" s="71"/>
    </row>
    <row r="431" spans="9:9" x14ac:dyDescent="0.2">
      <c r="I431" s="71"/>
    </row>
    <row r="432" spans="9:9" x14ac:dyDescent="0.2">
      <c r="I432" s="71"/>
    </row>
    <row r="433" spans="9:9" x14ac:dyDescent="0.2">
      <c r="I433" s="71"/>
    </row>
    <row r="434" spans="9:9" x14ac:dyDescent="0.2">
      <c r="I434" s="71"/>
    </row>
    <row r="435" spans="9:9" x14ac:dyDescent="0.2">
      <c r="I435" s="71"/>
    </row>
    <row r="436" spans="9:9" x14ac:dyDescent="0.2">
      <c r="I436" s="71"/>
    </row>
    <row r="437" spans="9:9" x14ac:dyDescent="0.2">
      <c r="I437" s="71"/>
    </row>
    <row r="438" spans="9:9" x14ac:dyDescent="0.2">
      <c r="I438" s="71"/>
    </row>
    <row r="439" spans="9:9" x14ac:dyDescent="0.2">
      <c r="I439" s="71"/>
    </row>
    <row r="440" spans="9:9" x14ac:dyDescent="0.2">
      <c r="I440" s="71"/>
    </row>
    <row r="441" spans="9:9" x14ac:dyDescent="0.2">
      <c r="I441" s="71"/>
    </row>
    <row r="442" spans="9:9" x14ac:dyDescent="0.2">
      <c r="I442" s="71"/>
    </row>
    <row r="443" spans="9:9" x14ac:dyDescent="0.2">
      <c r="I443" s="71"/>
    </row>
    <row r="444" spans="9:9" x14ac:dyDescent="0.2">
      <c r="I444" s="71"/>
    </row>
    <row r="445" spans="9:9" x14ac:dyDescent="0.2">
      <c r="I445" s="71"/>
    </row>
    <row r="446" spans="9:9" x14ac:dyDescent="0.2">
      <c r="I446" s="71"/>
    </row>
    <row r="447" spans="9:9" x14ac:dyDescent="0.2">
      <c r="I447" s="71"/>
    </row>
    <row r="448" spans="9:9" x14ac:dyDescent="0.2">
      <c r="I448" s="71"/>
    </row>
    <row r="449" spans="9:9" x14ac:dyDescent="0.2">
      <c r="I449" s="71"/>
    </row>
    <row r="450" spans="9:9" x14ac:dyDescent="0.2">
      <c r="I450" s="71"/>
    </row>
    <row r="451" spans="9:9" x14ac:dyDescent="0.2">
      <c r="I451" s="71"/>
    </row>
    <row r="452" spans="9:9" x14ac:dyDescent="0.2">
      <c r="I452" s="71"/>
    </row>
    <row r="453" spans="9:9" x14ac:dyDescent="0.2">
      <c r="I453" s="71"/>
    </row>
    <row r="454" spans="9:9" x14ac:dyDescent="0.2">
      <c r="I454" s="71"/>
    </row>
    <row r="455" spans="9:9" x14ac:dyDescent="0.2">
      <c r="I455" s="71"/>
    </row>
    <row r="456" spans="9:9" x14ac:dyDescent="0.2">
      <c r="I456" s="71"/>
    </row>
    <row r="457" spans="9:9" x14ac:dyDescent="0.2">
      <c r="I457" s="71"/>
    </row>
    <row r="458" spans="9:9" x14ac:dyDescent="0.2">
      <c r="I458" s="71"/>
    </row>
    <row r="459" spans="9:9" x14ac:dyDescent="0.2">
      <c r="I459" s="71"/>
    </row>
    <row r="460" spans="9:9" x14ac:dyDescent="0.2">
      <c r="I460" s="71"/>
    </row>
    <row r="461" spans="9:9" x14ac:dyDescent="0.2">
      <c r="I461" s="71"/>
    </row>
    <row r="462" spans="9:9" x14ac:dyDescent="0.2">
      <c r="I462" s="71"/>
    </row>
    <row r="463" spans="9:9" x14ac:dyDescent="0.2">
      <c r="I463" s="71"/>
    </row>
    <row r="464" spans="9:9" x14ac:dyDescent="0.2">
      <c r="I464" s="71"/>
    </row>
    <row r="465" spans="9:9" x14ac:dyDescent="0.2">
      <c r="I465" s="71"/>
    </row>
    <row r="466" spans="9:9" x14ac:dyDescent="0.2">
      <c r="I466" s="71"/>
    </row>
    <row r="467" spans="9:9" x14ac:dyDescent="0.2">
      <c r="I467" s="71"/>
    </row>
    <row r="468" spans="9:9" x14ac:dyDescent="0.2">
      <c r="I468" s="71"/>
    </row>
    <row r="469" spans="9:9" x14ac:dyDescent="0.2">
      <c r="I469" s="71"/>
    </row>
    <row r="470" spans="9:9" x14ac:dyDescent="0.2">
      <c r="I470" s="71"/>
    </row>
    <row r="471" spans="9:9" x14ac:dyDescent="0.2">
      <c r="I471" s="71"/>
    </row>
    <row r="472" spans="9:9" x14ac:dyDescent="0.2">
      <c r="I472" s="71"/>
    </row>
    <row r="473" spans="9:9" x14ac:dyDescent="0.2">
      <c r="I473" s="71"/>
    </row>
    <row r="474" spans="9:9" x14ac:dyDescent="0.2">
      <c r="I474" s="71"/>
    </row>
    <row r="475" spans="9:9" x14ac:dyDescent="0.2">
      <c r="I475" s="71"/>
    </row>
    <row r="476" spans="9:9" x14ac:dyDescent="0.2">
      <c r="I476" s="71"/>
    </row>
    <row r="477" spans="9:9" x14ac:dyDescent="0.2">
      <c r="I477" s="71"/>
    </row>
    <row r="478" spans="9:9" x14ac:dyDescent="0.2">
      <c r="I478" s="71"/>
    </row>
    <row r="479" spans="9:9" x14ac:dyDescent="0.2">
      <c r="I479" s="71"/>
    </row>
    <row r="480" spans="9:9" x14ac:dyDescent="0.2">
      <c r="I480" s="71"/>
    </row>
    <row r="481" spans="9:9" x14ac:dyDescent="0.2">
      <c r="I481" s="71"/>
    </row>
    <row r="482" spans="9:9" x14ac:dyDescent="0.2">
      <c r="I482" s="71"/>
    </row>
    <row r="483" spans="9:9" x14ac:dyDescent="0.2">
      <c r="I483" s="71"/>
    </row>
    <row r="484" spans="9:9" x14ac:dyDescent="0.2">
      <c r="I484" s="71"/>
    </row>
    <row r="485" spans="9:9" x14ac:dyDescent="0.2">
      <c r="I485" s="71"/>
    </row>
    <row r="486" spans="9:9" x14ac:dyDescent="0.2">
      <c r="I486" s="71"/>
    </row>
    <row r="487" spans="9:9" x14ac:dyDescent="0.2">
      <c r="I487" s="71"/>
    </row>
    <row r="488" spans="9:9" x14ac:dyDescent="0.2">
      <c r="I488" s="71"/>
    </row>
    <row r="489" spans="9:9" x14ac:dyDescent="0.2">
      <c r="I489" s="71"/>
    </row>
    <row r="490" spans="9:9" x14ac:dyDescent="0.2">
      <c r="I490" s="71"/>
    </row>
    <row r="491" spans="9:9" x14ac:dyDescent="0.2">
      <c r="I491" s="71"/>
    </row>
    <row r="492" spans="9:9" x14ac:dyDescent="0.2">
      <c r="I492" s="71"/>
    </row>
    <row r="493" spans="9:9" x14ac:dyDescent="0.2">
      <c r="I493" s="71"/>
    </row>
    <row r="494" spans="9:9" x14ac:dyDescent="0.2">
      <c r="I494" s="71"/>
    </row>
    <row r="495" spans="9:9" x14ac:dyDescent="0.2">
      <c r="I495" s="71"/>
    </row>
    <row r="496" spans="9:9" x14ac:dyDescent="0.2">
      <c r="I496" s="71"/>
    </row>
    <row r="497" spans="9:9" x14ac:dyDescent="0.2">
      <c r="I497" s="71"/>
    </row>
    <row r="498" spans="9:9" x14ac:dyDescent="0.2">
      <c r="I498" s="71"/>
    </row>
    <row r="499" spans="9:9" x14ac:dyDescent="0.2">
      <c r="I499" s="71"/>
    </row>
    <row r="500" spans="9:9" x14ac:dyDescent="0.2">
      <c r="I500" s="71"/>
    </row>
    <row r="501" spans="9:9" x14ac:dyDescent="0.2">
      <c r="I501" s="71"/>
    </row>
    <row r="502" spans="9:9" x14ac:dyDescent="0.2">
      <c r="I502" s="71"/>
    </row>
    <row r="503" spans="9:9" x14ac:dyDescent="0.2">
      <c r="I503" s="71"/>
    </row>
    <row r="504" spans="9:9" x14ac:dyDescent="0.2">
      <c r="I504" s="71"/>
    </row>
    <row r="505" spans="9:9" x14ac:dyDescent="0.2">
      <c r="I505" s="71"/>
    </row>
    <row r="506" spans="9:9" x14ac:dyDescent="0.2">
      <c r="I506" s="71"/>
    </row>
    <row r="507" spans="9:9" x14ac:dyDescent="0.2">
      <c r="I507" s="71"/>
    </row>
    <row r="508" spans="9:9" x14ac:dyDescent="0.2">
      <c r="I508" s="71"/>
    </row>
    <row r="509" spans="9:9" x14ac:dyDescent="0.2">
      <c r="I509" s="71"/>
    </row>
    <row r="510" spans="9:9" x14ac:dyDescent="0.2">
      <c r="I510" s="71"/>
    </row>
    <row r="511" spans="9:9" x14ac:dyDescent="0.2">
      <c r="I511" s="71"/>
    </row>
    <row r="512" spans="9:9" x14ac:dyDescent="0.2">
      <c r="I512" s="71"/>
    </row>
    <row r="513" spans="9:9" x14ac:dyDescent="0.2">
      <c r="I513" s="71"/>
    </row>
    <row r="514" spans="9:9" x14ac:dyDescent="0.2">
      <c r="I514" s="71"/>
    </row>
    <row r="515" spans="9:9" x14ac:dyDescent="0.2">
      <c r="I515" s="71"/>
    </row>
    <row r="516" spans="9:9" x14ac:dyDescent="0.2">
      <c r="I516" s="71"/>
    </row>
    <row r="517" spans="9:9" x14ac:dyDescent="0.2">
      <c r="I517" s="71"/>
    </row>
    <row r="518" spans="9:9" x14ac:dyDescent="0.2">
      <c r="I518" s="71"/>
    </row>
    <row r="519" spans="9:9" x14ac:dyDescent="0.2">
      <c r="I519" s="71"/>
    </row>
    <row r="520" spans="9:9" x14ac:dyDescent="0.2">
      <c r="I520" s="71"/>
    </row>
    <row r="521" spans="9:9" x14ac:dyDescent="0.2">
      <c r="I521" s="71"/>
    </row>
    <row r="522" spans="9:9" x14ac:dyDescent="0.2">
      <c r="I522" s="71"/>
    </row>
    <row r="523" spans="9:9" x14ac:dyDescent="0.2">
      <c r="I523" s="71"/>
    </row>
    <row r="524" spans="9:9" x14ac:dyDescent="0.2">
      <c r="I524" s="71"/>
    </row>
    <row r="525" spans="9:9" x14ac:dyDescent="0.2">
      <c r="I525" s="71"/>
    </row>
    <row r="526" spans="9:9" x14ac:dyDescent="0.2">
      <c r="I526" s="71"/>
    </row>
    <row r="527" spans="9:9" x14ac:dyDescent="0.2">
      <c r="I527" s="71"/>
    </row>
    <row r="528" spans="9:9" x14ac:dyDescent="0.2">
      <c r="I528" s="71"/>
    </row>
    <row r="529" spans="9:9" x14ac:dyDescent="0.2">
      <c r="I529" s="71"/>
    </row>
    <row r="530" spans="9:9" x14ac:dyDescent="0.2">
      <c r="I530" s="71"/>
    </row>
    <row r="531" spans="9:9" x14ac:dyDescent="0.2">
      <c r="I531" s="71"/>
    </row>
    <row r="532" spans="9:9" x14ac:dyDescent="0.2">
      <c r="I532" s="71"/>
    </row>
    <row r="533" spans="9:9" x14ac:dyDescent="0.2">
      <c r="I533" s="71"/>
    </row>
    <row r="534" spans="9:9" x14ac:dyDescent="0.2">
      <c r="I534" s="71"/>
    </row>
    <row r="535" spans="9:9" x14ac:dyDescent="0.2">
      <c r="I535" s="71"/>
    </row>
    <row r="536" spans="9:9" x14ac:dyDescent="0.2">
      <c r="I536" s="71"/>
    </row>
    <row r="537" spans="9:9" x14ac:dyDescent="0.2">
      <c r="I537" s="71"/>
    </row>
    <row r="538" spans="9:9" x14ac:dyDescent="0.2">
      <c r="I538" s="71"/>
    </row>
    <row r="539" spans="9:9" x14ac:dyDescent="0.2">
      <c r="I539" s="71"/>
    </row>
    <row r="540" spans="9:9" x14ac:dyDescent="0.2">
      <c r="I540" s="71"/>
    </row>
    <row r="541" spans="9:9" x14ac:dyDescent="0.2">
      <c r="I541" s="71"/>
    </row>
    <row r="542" spans="9:9" x14ac:dyDescent="0.2">
      <c r="I542" s="71"/>
    </row>
    <row r="543" spans="9:9" x14ac:dyDescent="0.2">
      <c r="I543" s="71"/>
    </row>
    <row r="544" spans="9:9" x14ac:dyDescent="0.2">
      <c r="I544" s="71"/>
    </row>
    <row r="545" spans="9:9" x14ac:dyDescent="0.2">
      <c r="I545" s="71"/>
    </row>
    <row r="546" spans="9:9" x14ac:dyDescent="0.2">
      <c r="I546" s="71"/>
    </row>
    <row r="547" spans="9:9" x14ac:dyDescent="0.2">
      <c r="I547" s="71"/>
    </row>
    <row r="548" spans="9:9" x14ac:dyDescent="0.2">
      <c r="I548" s="71"/>
    </row>
    <row r="549" spans="9:9" x14ac:dyDescent="0.2">
      <c r="I549" s="71"/>
    </row>
    <row r="550" spans="9:9" x14ac:dyDescent="0.2">
      <c r="I550" s="71"/>
    </row>
    <row r="551" spans="9:9" x14ac:dyDescent="0.2">
      <c r="I551" s="71"/>
    </row>
    <row r="552" spans="9:9" x14ac:dyDescent="0.2">
      <c r="I552" s="71"/>
    </row>
    <row r="553" spans="9:9" x14ac:dyDescent="0.2">
      <c r="I553" s="71"/>
    </row>
    <row r="554" spans="9:9" x14ac:dyDescent="0.2">
      <c r="I554" s="71"/>
    </row>
    <row r="555" spans="9:9" x14ac:dyDescent="0.2">
      <c r="I555" s="71"/>
    </row>
    <row r="556" spans="9:9" x14ac:dyDescent="0.2">
      <c r="I556" s="71"/>
    </row>
    <row r="557" spans="9:9" x14ac:dyDescent="0.2">
      <c r="I557" s="71"/>
    </row>
    <row r="558" spans="9:9" x14ac:dyDescent="0.2">
      <c r="I558" s="71"/>
    </row>
    <row r="559" spans="9:9" x14ac:dyDescent="0.2">
      <c r="I559" s="71"/>
    </row>
    <row r="560" spans="9:9" x14ac:dyDescent="0.2">
      <c r="I560" s="71"/>
    </row>
    <row r="561" spans="9:9" x14ac:dyDescent="0.2">
      <c r="I561" s="71"/>
    </row>
    <row r="562" spans="9:9" x14ac:dyDescent="0.2">
      <c r="I562" s="71"/>
    </row>
    <row r="563" spans="9:9" x14ac:dyDescent="0.2">
      <c r="I563" s="71"/>
    </row>
    <row r="564" spans="9:9" x14ac:dyDescent="0.2">
      <c r="I564" s="71"/>
    </row>
    <row r="565" spans="9:9" x14ac:dyDescent="0.2">
      <c r="I565" s="71"/>
    </row>
    <row r="566" spans="9:9" x14ac:dyDescent="0.2">
      <c r="I566" s="71"/>
    </row>
    <row r="567" spans="9:9" x14ac:dyDescent="0.2">
      <c r="I567" s="71"/>
    </row>
    <row r="568" spans="9:9" x14ac:dyDescent="0.2">
      <c r="I568" s="71"/>
    </row>
    <row r="569" spans="9:9" x14ac:dyDescent="0.2">
      <c r="I569" s="71"/>
    </row>
    <row r="570" spans="9:9" x14ac:dyDescent="0.2">
      <c r="I570" s="71"/>
    </row>
    <row r="571" spans="9:9" x14ac:dyDescent="0.2">
      <c r="I571" s="71"/>
    </row>
    <row r="572" spans="9:9" x14ac:dyDescent="0.2">
      <c r="I572" s="71"/>
    </row>
    <row r="573" spans="9:9" x14ac:dyDescent="0.2">
      <c r="I573" s="71"/>
    </row>
    <row r="574" spans="9:9" x14ac:dyDescent="0.2">
      <c r="I574" s="71"/>
    </row>
    <row r="575" spans="9:9" x14ac:dyDescent="0.2">
      <c r="I575" s="71"/>
    </row>
    <row r="576" spans="9:9" x14ac:dyDescent="0.2">
      <c r="I576" s="71"/>
    </row>
    <row r="577" spans="9:9" x14ac:dyDescent="0.2">
      <c r="I577" s="71"/>
    </row>
    <row r="578" spans="9:9" x14ac:dyDescent="0.2">
      <c r="I578" s="71"/>
    </row>
    <row r="579" spans="9:9" x14ac:dyDescent="0.2">
      <c r="I579" s="71"/>
    </row>
    <row r="580" spans="9:9" x14ac:dyDescent="0.2">
      <c r="I580" s="71"/>
    </row>
    <row r="581" spans="9:9" x14ac:dyDescent="0.2">
      <c r="I581" s="71"/>
    </row>
    <row r="582" spans="9:9" x14ac:dyDescent="0.2">
      <c r="I582" s="71"/>
    </row>
    <row r="583" spans="9:9" x14ac:dyDescent="0.2">
      <c r="I583" s="71"/>
    </row>
    <row r="584" spans="9:9" x14ac:dyDescent="0.2">
      <c r="I584" s="71"/>
    </row>
    <row r="585" spans="9:9" x14ac:dyDescent="0.2">
      <c r="I585" s="71"/>
    </row>
    <row r="586" spans="9:9" x14ac:dyDescent="0.2">
      <c r="I586" s="71"/>
    </row>
    <row r="587" spans="9:9" x14ac:dyDescent="0.2">
      <c r="I587" s="71"/>
    </row>
    <row r="588" spans="9:9" x14ac:dyDescent="0.2">
      <c r="I588" s="71"/>
    </row>
    <row r="589" spans="9:9" x14ac:dyDescent="0.2">
      <c r="I589" s="71"/>
    </row>
    <row r="590" spans="9:9" x14ac:dyDescent="0.2">
      <c r="I590" s="71"/>
    </row>
    <row r="591" spans="9:9" x14ac:dyDescent="0.2">
      <c r="I591" s="71"/>
    </row>
    <row r="592" spans="9:9" x14ac:dyDescent="0.2">
      <c r="I592" s="71"/>
    </row>
    <row r="593" spans="9:9" x14ac:dyDescent="0.2">
      <c r="I593" s="71"/>
    </row>
    <row r="594" spans="9:9" x14ac:dyDescent="0.2">
      <c r="I594" s="71"/>
    </row>
    <row r="595" spans="9:9" x14ac:dyDescent="0.2">
      <c r="I595" s="71"/>
    </row>
    <row r="596" spans="9:9" x14ac:dyDescent="0.2">
      <c r="I596" s="71"/>
    </row>
    <row r="597" spans="9:9" x14ac:dyDescent="0.2">
      <c r="I597" s="71"/>
    </row>
    <row r="598" spans="9:9" x14ac:dyDescent="0.2">
      <c r="I598" s="71"/>
    </row>
    <row r="599" spans="9:9" x14ac:dyDescent="0.2">
      <c r="I599" s="71"/>
    </row>
    <row r="600" spans="9:9" x14ac:dyDescent="0.2">
      <c r="I600" s="71"/>
    </row>
    <row r="601" spans="9:9" x14ac:dyDescent="0.2">
      <c r="I601" s="71"/>
    </row>
    <row r="602" spans="9:9" x14ac:dyDescent="0.2">
      <c r="I602" s="71"/>
    </row>
    <row r="603" spans="9:9" x14ac:dyDescent="0.2">
      <c r="I603" s="71"/>
    </row>
    <row r="604" spans="9:9" x14ac:dyDescent="0.2">
      <c r="I604" s="71"/>
    </row>
    <row r="605" spans="9:9" x14ac:dyDescent="0.2">
      <c r="I605" s="71"/>
    </row>
    <row r="606" spans="9:9" x14ac:dyDescent="0.2">
      <c r="I606" s="71"/>
    </row>
    <row r="607" spans="9:9" x14ac:dyDescent="0.2">
      <c r="I607" s="71"/>
    </row>
    <row r="608" spans="9:9" x14ac:dyDescent="0.2">
      <c r="I608" s="71"/>
    </row>
    <row r="609" spans="9:9" x14ac:dyDescent="0.2">
      <c r="I609" s="71"/>
    </row>
    <row r="610" spans="9:9" x14ac:dyDescent="0.2">
      <c r="I610" s="71"/>
    </row>
    <row r="611" spans="9:9" x14ac:dyDescent="0.2">
      <c r="I611" s="71"/>
    </row>
    <row r="612" spans="9:9" x14ac:dyDescent="0.2">
      <c r="I612" s="71"/>
    </row>
    <row r="613" spans="9:9" x14ac:dyDescent="0.2">
      <c r="I613" s="71"/>
    </row>
    <row r="614" spans="9:9" x14ac:dyDescent="0.2">
      <c r="I614" s="71"/>
    </row>
    <row r="615" spans="9:9" x14ac:dyDescent="0.2">
      <c r="I615" s="71"/>
    </row>
    <row r="616" spans="9:9" x14ac:dyDescent="0.2">
      <c r="I616" s="71"/>
    </row>
    <row r="617" spans="9:9" x14ac:dyDescent="0.2">
      <c r="I617" s="71"/>
    </row>
    <row r="618" spans="9:9" x14ac:dyDescent="0.2">
      <c r="I618" s="71"/>
    </row>
    <row r="619" spans="9:9" x14ac:dyDescent="0.2">
      <c r="I619" s="71"/>
    </row>
    <row r="620" spans="9:9" x14ac:dyDescent="0.2">
      <c r="I620" s="71"/>
    </row>
    <row r="621" spans="9:9" x14ac:dyDescent="0.2">
      <c r="I621" s="71"/>
    </row>
    <row r="622" spans="9:9" x14ac:dyDescent="0.2">
      <c r="I622" s="71"/>
    </row>
    <row r="623" spans="9:9" x14ac:dyDescent="0.2">
      <c r="I623" s="71"/>
    </row>
    <row r="624" spans="9:9" x14ac:dyDescent="0.2">
      <c r="I624" s="71"/>
    </row>
    <row r="625" spans="9:9" x14ac:dyDescent="0.2">
      <c r="I625" s="71"/>
    </row>
    <row r="626" spans="9:9" x14ac:dyDescent="0.2">
      <c r="I626" s="71"/>
    </row>
    <row r="627" spans="9:9" x14ac:dyDescent="0.2">
      <c r="I627" s="71"/>
    </row>
    <row r="628" spans="9:9" x14ac:dyDescent="0.2">
      <c r="I628" s="71"/>
    </row>
    <row r="629" spans="9:9" x14ac:dyDescent="0.2">
      <c r="I629" s="71"/>
    </row>
    <row r="630" spans="9:9" x14ac:dyDescent="0.2">
      <c r="I630" s="71"/>
    </row>
    <row r="631" spans="9:9" x14ac:dyDescent="0.2">
      <c r="I631" s="71"/>
    </row>
    <row r="632" spans="9:9" x14ac:dyDescent="0.2">
      <c r="I632" s="71"/>
    </row>
    <row r="633" spans="9:9" x14ac:dyDescent="0.2">
      <c r="I633" s="71"/>
    </row>
    <row r="634" spans="9:9" x14ac:dyDescent="0.2">
      <c r="I634" s="71"/>
    </row>
    <row r="635" spans="9:9" x14ac:dyDescent="0.2">
      <c r="I635" s="71"/>
    </row>
    <row r="636" spans="9:9" x14ac:dyDescent="0.2">
      <c r="I636" s="71"/>
    </row>
    <row r="637" spans="9:9" x14ac:dyDescent="0.2">
      <c r="I637" s="71"/>
    </row>
    <row r="638" spans="9:9" x14ac:dyDescent="0.2">
      <c r="I638" s="71"/>
    </row>
    <row r="639" spans="9:9" x14ac:dyDescent="0.2">
      <c r="I639" s="71"/>
    </row>
    <row r="640" spans="9:9" x14ac:dyDescent="0.2">
      <c r="I640" s="71"/>
    </row>
    <row r="641" spans="9:9" x14ac:dyDescent="0.2">
      <c r="I641" s="71"/>
    </row>
    <row r="642" spans="9:9" x14ac:dyDescent="0.2">
      <c r="I642" s="71"/>
    </row>
    <row r="643" spans="9:9" x14ac:dyDescent="0.2">
      <c r="I643" s="71"/>
    </row>
    <row r="644" spans="9:9" x14ac:dyDescent="0.2">
      <c r="I644" s="71"/>
    </row>
    <row r="645" spans="9:9" x14ac:dyDescent="0.2">
      <c r="I645" s="71"/>
    </row>
    <row r="646" spans="9:9" x14ac:dyDescent="0.2">
      <c r="I646" s="71"/>
    </row>
    <row r="647" spans="9:9" x14ac:dyDescent="0.2">
      <c r="I647" s="71"/>
    </row>
    <row r="648" spans="9:9" x14ac:dyDescent="0.2">
      <c r="I648" s="71"/>
    </row>
    <row r="649" spans="9:9" x14ac:dyDescent="0.2">
      <c r="I649" s="71"/>
    </row>
    <row r="650" spans="9:9" x14ac:dyDescent="0.2">
      <c r="I650" s="71"/>
    </row>
    <row r="651" spans="9:9" x14ac:dyDescent="0.2">
      <c r="I651" s="71"/>
    </row>
    <row r="652" spans="9:9" x14ac:dyDescent="0.2">
      <c r="I652" s="71"/>
    </row>
    <row r="653" spans="9:9" x14ac:dyDescent="0.2">
      <c r="I653" s="71"/>
    </row>
    <row r="654" spans="9:9" x14ac:dyDescent="0.2">
      <c r="I654" s="71"/>
    </row>
    <row r="655" spans="9:9" x14ac:dyDescent="0.2">
      <c r="I655" s="71"/>
    </row>
    <row r="656" spans="9:9" x14ac:dyDescent="0.2">
      <c r="I656" s="71"/>
    </row>
    <row r="657" spans="9:9" x14ac:dyDescent="0.2">
      <c r="I657" s="71"/>
    </row>
    <row r="658" spans="9:9" x14ac:dyDescent="0.2">
      <c r="I658" s="71"/>
    </row>
    <row r="659" spans="9:9" x14ac:dyDescent="0.2">
      <c r="I659" s="71"/>
    </row>
    <row r="660" spans="9:9" x14ac:dyDescent="0.2">
      <c r="I660" s="71"/>
    </row>
    <row r="661" spans="9:9" x14ac:dyDescent="0.2">
      <c r="I661" s="71"/>
    </row>
    <row r="662" spans="9:9" x14ac:dyDescent="0.2">
      <c r="I662" s="71"/>
    </row>
    <row r="663" spans="9:9" x14ac:dyDescent="0.2">
      <c r="I663" s="71"/>
    </row>
    <row r="664" spans="9:9" x14ac:dyDescent="0.2">
      <c r="I664" s="71"/>
    </row>
    <row r="665" spans="9:9" x14ac:dyDescent="0.2">
      <c r="I665" s="71"/>
    </row>
    <row r="666" spans="9:9" x14ac:dyDescent="0.2">
      <c r="I666" s="71"/>
    </row>
    <row r="667" spans="9:9" x14ac:dyDescent="0.2">
      <c r="I667" s="71"/>
    </row>
    <row r="668" spans="9:9" x14ac:dyDescent="0.2">
      <c r="I668" s="71"/>
    </row>
    <row r="669" spans="9:9" x14ac:dyDescent="0.2">
      <c r="I669" s="71"/>
    </row>
    <row r="670" spans="9:9" x14ac:dyDescent="0.2">
      <c r="I670" s="71"/>
    </row>
    <row r="671" spans="9:9" x14ac:dyDescent="0.2">
      <c r="I671" s="71"/>
    </row>
    <row r="672" spans="9:9" x14ac:dyDescent="0.2">
      <c r="I672" s="71"/>
    </row>
    <row r="673" spans="9:9" x14ac:dyDescent="0.2">
      <c r="I673" s="71"/>
    </row>
    <row r="674" spans="9:9" x14ac:dyDescent="0.2">
      <c r="I674" s="71"/>
    </row>
    <row r="675" spans="9:9" x14ac:dyDescent="0.2">
      <c r="I675" s="71"/>
    </row>
    <row r="676" spans="9:9" x14ac:dyDescent="0.2">
      <c r="I676" s="71"/>
    </row>
    <row r="677" spans="9:9" x14ac:dyDescent="0.2">
      <c r="I677" s="71"/>
    </row>
    <row r="678" spans="9:9" x14ac:dyDescent="0.2">
      <c r="I678" s="71"/>
    </row>
    <row r="679" spans="9:9" x14ac:dyDescent="0.2">
      <c r="I679" s="71"/>
    </row>
    <row r="680" spans="9:9" x14ac:dyDescent="0.2">
      <c r="I680" s="71"/>
    </row>
    <row r="681" spans="9:9" x14ac:dyDescent="0.2">
      <c r="I681" s="71"/>
    </row>
    <row r="682" spans="9:9" x14ac:dyDescent="0.2">
      <c r="I682" s="71"/>
    </row>
    <row r="683" spans="9:9" x14ac:dyDescent="0.2">
      <c r="I683" s="71"/>
    </row>
    <row r="684" spans="9:9" x14ac:dyDescent="0.2">
      <c r="I684" s="71"/>
    </row>
    <row r="685" spans="9:9" x14ac:dyDescent="0.2">
      <c r="I685" s="71"/>
    </row>
    <row r="686" spans="9:9" x14ac:dyDescent="0.2">
      <c r="I686" s="71"/>
    </row>
    <row r="687" spans="9:9" x14ac:dyDescent="0.2">
      <c r="I687" s="71"/>
    </row>
    <row r="688" spans="9:9" x14ac:dyDescent="0.2">
      <c r="I688" s="71"/>
    </row>
    <row r="689" spans="9:9" x14ac:dyDescent="0.2">
      <c r="I689" s="71"/>
    </row>
    <row r="690" spans="9:9" x14ac:dyDescent="0.2">
      <c r="I690" s="71"/>
    </row>
    <row r="691" spans="9:9" x14ac:dyDescent="0.2">
      <c r="I691" s="71"/>
    </row>
    <row r="692" spans="9:9" x14ac:dyDescent="0.2">
      <c r="I692" s="71"/>
    </row>
    <row r="693" spans="9:9" x14ac:dyDescent="0.2">
      <c r="I693" s="71"/>
    </row>
    <row r="694" spans="9:9" x14ac:dyDescent="0.2">
      <c r="I694" s="71"/>
    </row>
    <row r="695" spans="9:9" x14ac:dyDescent="0.2">
      <c r="I695" s="71"/>
    </row>
    <row r="696" spans="9:9" x14ac:dyDescent="0.2">
      <c r="I696" s="71"/>
    </row>
    <row r="697" spans="9:9" x14ac:dyDescent="0.2">
      <c r="I697" s="71"/>
    </row>
    <row r="698" spans="9:9" x14ac:dyDescent="0.2">
      <c r="I698" s="71"/>
    </row>
    <row r="699" spans="9:9" x14ac:dyDescent="0.2">
      <c r="I699" s="71"/>
    </row>
    <row r="700" spans="9:9" x14ac:dyDescent="0.2">
      <c r="I700" s="71"/>
    </row>
    <row r="701" spans="9:9" x14ac:dyDescent="0.2">
      <c r="I701" s="71"/>
    </row>
    <row r="702" spans="9:9" x14ac:dyDescent="0.2">
      <c r="I702" s="71"/>
    </row>
    <row r="703" spans="9:9" x14ac:dyDescent="0.2">
      <c r="I703" s="71"/>
    </row>
    <row r="704" spans="9:9" x14ac:dyDescent="0.2">
      <c r="I704" s="71"/>
    </row>
    <row r="705" spans="9:9" x14ac:dyDescent="0.2">
      <c r="I705" s="71"/>
    </row>
    <row r="706" spans="9:9" x14ac:dyDescent="0.2">
      <c r="I706" s="71"/>
    </row>
    <row r="707" spans="9:9" x14ac:dyDescent="0.2">
      <c r="I707" s="71"/>
    </row>
    <row r="708" spans="9:9" x14ac:dyDescent="0.2">
      <c r="I708" s="71"/>
    </row>
    <row r="709" spans="9:9" x14ac:dyDescent="0.2">
      <c r="I709" s="71"/>
    </row>
    <row r="710" spans="9:9" x14ac:dyDescent="0.2">
      <c r="I710" s="71"/>
    </row>
    <row r="711" spans="9:9" x14ac:dyDescent="0.2">
      <c r="I711" s="71"/>
    </row>
    <row r="712" spans="9:9" x14ac:dyDescent="0.2">
      <c r="I712" s="71"/>
    </row>
    <row r="713" spans="9:9" x14ac:dyDescent="0.2">
      <c r="I713" s="71"/>
    </row>
    <row r="714" spans="9:9" x14ac:dyDescent="0.2">
      <c r="I714" s="71"/>
    </row>
    <row r="715" spans="9:9" x14ac:dyDescent="0.2">
      <c r="I715" s="71"/>
    </row>
    <row r="716" spans="9:9" x14ac:dyDescent="0.2">
      <c r="I716" s="71"/>
    </row>
    <row r="717" spans="9:9" x14ac:dyDescent="0.2">
      <c r="I717" s="71"/>
    </row>
    <row r="718" spans="9:9" x14ac:dyDescent="0.2">
      <c r="I718" s="71"/>
    </row>
    <row r="719" spans="9:9" x14ac:dyDescent="0.2">
      <c r="I719" s="71"/>
    </row>
    <row r="720" spans="9:9" x14ac:dyDescent="0.2">
      <c r="I720" s="71"/>
    </row>
    <row r="721" spans="9:9" x14ac:dyDescent="0.2">
      <c r="I721" s="71"/>
    </row>
    <row r="722" spans="9:9" x14ac:dyDescent="0.2">
      <c r="I722" s="71"/>
    </row>
    <row r="723" spans="9:9" x14ac:dyDescent="0.2">
      <c r="I723" s="71"/>
    </row>
    <row r="724" spans="9:9" x14ac:dyDescent="0.2">
      <c r="I724" s="71"/>
    </row>
    <row r="725" spans="9:9" x14ac:dyDescent="0.2">
      <c r="I725" s="71"/>
    </row>
    <row r="726" spans="9:9" x14ac:dyDescent="0.2">
      <c r="I726" s="71"/>
    </row>
    <row r="727" spans="9:9" x14ac:dyDescent="0.2">
      <c r="I727" s="71"/>
    </row>
    <row r="728" spans="9:9" x14ac:dyDescent="0.2">
      <c r="I728" s="71"/>
    </row>
    <row r="729" spans="9:9" x14ac:dyDescent="0.2">
      <c r="I729" s="71"/>
    </row>
    <row r="730" spans="9:9" x14ac:dyDescent="0.2">
      <c r="I730" s="71"/>
    </row>
    <row r="731" spans="9:9" x14ac:dyDescent="0.2">
      <c r="I731" s="71"/>
    </row>
    <row r="732" spans="9:9" x14ac:dyDescent="0.2">
      <c r="I732" s="71"/>
    </row>
    <row r="733" spans="9:9" x14ac:dyDescent="0.2">
      <c r="I733" s="71"/>
    </row>
    <row r="734" spans="9:9" x14ac:dyDescent="0.2">
      <c r="I734" s="71"/>
    </row>
    <row r="735" spans="9:9" x14ac:dyDescent="0.2">
      <c r="I735" s="71"/>
    </row>
    <row r="736" spans="9:9" x14ac:dyDescent="0.2">
      <c r="I736" s="71"/>
    </row>
    <row r="737" spans="9:9" x14ac:dyDescent="0.2">
      <c r="I737" s="71"/>
    </row>
    <row r="738" spans="9:9" x14ac:dyDescent="0.2">
      <c r="I738" s="71"/>
    </row>
    <row r="739" spans="9:9" x14ac:dyDescent="0.2">
      <c r="I739" s="71"/>
    </row>
    <row r="740" spans="9:9" x14ac:dyDescent="0.2">
      <c r="I740" s="71"/>
    </row>
    <row r="741" spans="9:9" x14ac:dyDescent="0.2">
      <c r="I741" s="71"/>
    </row>
    <row r="742" spans="9:9" x14ac:dyDescent="0.2">
      <c r="I742" s="71"/>
    </row>
    <row r="743" spans="9:9" x14ac:dyDescent="0.2">
      <c r="I743" s="71"/>
    </row>
    <row r="744" spans="9:9" x14ac:dyDescent="0.2">
      <c r="I744" s="71"/>
    </row>
    <row r="745" spans="9:9" x14ac:dyDescent="0.2">
      <c r="I745" s="71"/>
    </row>
    <row r="746" spans="9:9" x14ac:dyDescent="0.2">
      <c r="I746" s="71"/>
    </row>
    <row r="747" spans="9:9" x14ac:dyDescent="0.2">
      <c r="I747" s="71"/>
    </row>
    <row r="748" spans="9:9" x14ac:dyDescent="0.2">
      <c r="I748" s="71"/>
    </row>
    <row r="749" spans="9:9" x14ac:dyDescent="0.2">
      <c r="I749" s="71"/>
    </row>
    <row r="750" spans="9:9" x14ac:dyDescent="0.2">
      <c r="I750" s="71"/>
    </row>
    <row r="751" spans="9:9" x14ac:dyDescent="0.2">
      <c r="I751" s="71"/>
    </row>
    <row r="752" spans="9:9" x14ac:dyDescent="0.2">
      <c r="I752" s="71"/>
    </row>
    <row r="753" spans="9:9" x14ac:dyDescent="0.2">
      <c r="I753" s="71"/>
    </row>
    <row r="754" spans="9:9" x14ac:dyDescent="0.2">
      <c r="I754" s="71"/>
    </row>
    <row r="755" spans="9:9" x14ac:dyDescent="0.2">
      <c r="I755" s="71"/>
    </row>
    <row r="756" spans="9:9" x14ac:dyDescent="0.2">
      <c r="I756" s="71"/>
    </row>
    <row r="757" spans="9:9" x14ac:dyDescent="0.2">
      <c r="I757" s="71"/>
    </row>
    <row r="758" spans="9:9" x14ac:dyDescent="0.2">
      <c r="I758" s="71"/>
    </row>
    <row r="759" spans="9:9" x14ac:dyDescent="0.2">
      <c r="I759" s="71"/>
    </row>
    <row r="760" spans="9:9" x14ac:dyDescent="0.2">
      <c r="I760" s="71"/>
    </row>
    <row r="761" spans="9:9" x14ac:dyDescent="0.2">
      <c r="I761" s="71"/>
    </row>
    <row r="762" spans="9:9" x14ac:dyDescent="0.2">
      <c r="I762" s="71"/>
    </row>
    <row r="763" spans="9:9" x14ac:dyDescent="0.2">
      <c r="I763" s="71"/>
    </row>
    <row r="764" spans="9:9" x14ac:dyDescent="0.2">
      <c r="I764" s="71"/>
    </row>
    <row r="765" spans="9:9" x14ac:dyDescent="0.2">
      <c r="I765" s="71"/>
    </row>
    <row r="766" spans="9:9" x14ac:dyDescent="0.2">
      <c r="I766" s="71"/>
    </row>
    <row r="767" spans="9:9" x14ac:dyDescent="0.2">
      <c r="I767" s="71"/>
    </row>
    <row r="768" spans="9:9" x14ac:dyDescent="0.2">
      <c r="I768" s="71"/>
    </row>
    <row r="769" spans="9:9" x14ac:dyDescent="0.2">
      <c r="I769" s="71"/>
    </row>
    <row r="770" spans="9:9" x14ac:dyDescent="0.2">
      <c r="I770" s="71"/>
    </row>
    <row r="771" spans="9:9" x14ac:dyDescent="0.2">
      <c r="I771" s="71"/>
    </row>
    <row r="772" spans="9:9" x14ac:dyDescent="0.2">
      <c r="I772" s="71"/>
    </row>
    <row r="773" spans="9:9" x14ac:dyDescent="0.2">
      <c r="I773" s="71"/>
    </row>
    <row r="774" spans="9:9" x14ac:dyDescent="0.2">
      <c r="I774" s="71"/>
    </row>
    <row r="775" spans="9:9" x14ac:dyDescent="0.2">
      <c r="I775" s="71"/>
    </row>
    <row r="776" spans="9:9" x14ac:dyDescent="0.2">
      <c r="I776" s="71"/>
    </row>
    <row r="777" spans="9:9" x14ac:dyDescent="0.2">
      <c r="I777" s="71"/>
    </row>
    <row r="778" spans="9:9" x14ac:dyDescent="0.2">
      <c r="I778" s="71"/>
    </row>
    <row r="779" spans="9:9" x14ac:dyDescent="0.2">
      <c r="I779" s="71"/>
    </row>
    <row r="780" spans="9:9" x14ac:dyDescent="0.2">
      <c r="I780" s="71"/>
    </row>
    <row r="781" spans="9:9" x14ac:dyDescent="0.2">
      <c r="I781" s="71"/>
    </row>
    <row r="782" spans="9:9" x14ac:dyDescent="0.2">
      <c r="I782" s="71"/>
    </row>
    <row r="783" spans="9:9" x14ac:dyDescent="0.2">
      <c r="I783" s="71"/>
    </row>
    <row r="784" spans="9:9" x14ac:dyDescent="0.2">
      <c r="I784" s="71"/>
    </row>
    <row r="785" spans="9:9" x14ac:dyDescent="0.2">
      <c r="I785" s="71"/>
    </row>
    <row r="786" spans="9:9" x14ac:dyDescent="0.2">
      <c r="I786" s="71"/>
    </row>
    <row r="787" spans="9:9" x14ac:dyDescent="0.2">
      <c r="I787" s="71"/>
    </row>
    <row r="788" spans="9:9" x14ac:dyDescent="0.2">
      <c r="I788" s="71"/>
    </row>
    <row r="789" spans="9:9" x14ac:dyDescent="0.2">
      <c r="I789" s="71"/>
    </row>
    <row r="790" spans="9:9" x14ac:dyDescent="0.2">
      <c r="I790" s="71"/>
    </row>
    <row r="791" spans="9:9" x14ac:dyDescent="0.2">
      <c r="I791" s="71"/>
    </row>
    <row r="792" spans="9:9" x14ac:dyDescent="0.2">
      <c r="I792" s="71"/>
    </row>
    <row r="793" spans="9:9" x14ac:dyDescent="0.2">
      <c r="I793" s="71"/>
    </row>
    <row r="794" spans="9:9" x14ac:dyDescent="0.2">
      <c r="I794" s="71"/>
    </row>
    <row r="795" spans="9:9" x14ac:dyDescent="0.2">
      <c r="I795" s="71"/>
    </row>
    <row r="796" spans="9:9" x14ac:dyDescent="0.2">
      <c r="I796" s="71"/>
    </row>
    <row r="797" spans="9:9" x14ac:dyDescent="0.2">
      <c r="I797" s="71"/>
    </row>
    <row r="798" spans="9:9" x14ac:dyDescent="0.2">
      <c r="I798" s="71"/>
    </row>
    <row r="799" spans="9:9" x14ac:dyDescent="0.2">
      <c r="I799" s="71"/>
    </row>
    <row r="800" spans="9:9" x14ac:dyDescent="0.2">
      <c r="I800" s="71"/>
    </row>
    <row r="801" spans="9:9" x14ac:dyDescent="0.2">
      <c r="I801" s="71"/>
    </row>
    <row r="802" spans="9:9" x14ac:dyDescent="0.2">
      <c r="I802" s="71"/>
    </row>
    <row r="803" spans="9:9" x14ac:dyDescent="0.2">
      <c r="I803" s="71"/>
    </row>
    <row r="804" spans="9:9" x14ac:dyDescent="0.2">
      <c r="I804" s="71"/>
    </row>
    <row r="805" spans="9:9" x14ac:dyDescent="0.2">
      <c r="I805" s="71"/>
    </row>
    <row r="806" spans="9:9" x14ac:dyDescent="0.2">
      <c r="I806" s="71"/>
    </row>
    <row r="807" spans="9:9" x14ac:dyDescent="0.2">
      <c r="I807" s="71"/>
    </row>
    <row r="808" spans="9:9" x14ac:dyDescent="0.2">
      <c r="I808" s="71"/>
    </row>
    <row r="809" spans="9:9" x14ac:dyDescent="0.2">
      <c r="I809" s="71"/>
    </row>
    <row r="810" spans="9:9" x14ac:dyDescent="0.2">
      <c r="I810" s="71"/>
    </row>
    <row r="811" spans="9:9" x14ac:dyDescent="0.2">
      <c r="I811" s="71"/>
    </row>
    <row r="812" spans="9:9" x14ac:dyDescent="0.2">
      <c r="I812" s="71"/>
    </row>
    <row r="813" spans="9:9" x14ac:dyDescent="0.2">
      <c r="I813" s="71"/>
    </row>
    <row r="814" spans="9:9" x14ac:dyDescent="0.2">
      <c r="I814" s="71"/>
    </row>
    <row r="815" spans="9:9" x14ac:dyDescent="0.2">
      <c r="I815" s="71"/>
    </row>
    <row r="816" spans="9:9" x14ac:dyDescent="0.2">
      <c r="I816" s="71"/>
    </row>
    <row r="817" spans="9:9" x14ac:dyDescent="0.2">
      <c r="I817" s="71"/>
    </row>
    <row r="818" spans="9:9" x14ac:dyDescent="0.2">
      <c r="I818" s="71"/>
    </row>
    <row r="819" spans="9:9" x14ac:dyDescent="0.2">
      <c r="I819" s="71"/>
    </row>
    <row r="820" spans="9:9" x14ac:dyDescent="0.2">
      <c r="I820" s="71"/>
    </row>
    <row r="821" spans="9:9" x14ac:dyDescent="0.2">
      <c r="I821" s="71"/>
    </row>
    <row r="822" spans="9:9" x14ac:dyDescent="0.2">
      <c r="I822" s="71"/>
    </row>
    <row r="823" spans="9:9" x14ac:dyDescent="0.2">
      <c r="I823" s="71"/>
    </row>
    <row r="824" spans="9:9" x14ac:dyDescent="0.2">
      <c r="I824" s="71"/>
    </row>
    <row r="825" spans="9:9" x14ac:dyDescent="0.2">
      <c r="I825" s="71"/>
    </row>
    <row r="826" spans="9:9" x14ac:dyDescent="0.2">
      <c r="I826" s="71"/>
    </row>
    <row r="827" spans="9:9" x14ac:dyDescent="0.2">
      <c r="I827" s="71"/>
    </row>
    <row r="828" spans="9:9" x14ac:dyDescent="0.2">
      <c r="I828" s="71"/>
    </row>
    <row r="829" spans="9:9" x14ac:dyDescent="0.2">
      <c r="I829" s="71"/>
    </row>
    <row r="830" spans="9:9" x14ac:dyDescent="0.2">
      <c r="I830" s="71"/>
    </row>
    <row r="831" spans="9:9" x14ac:dyDescent="0.2">
      <c r="I831" s="71"/>
    </row>
    <row r="832" spans="9:9" x14ac:dyDescent="0.2">
      <c r="I832" s="71"/>
    </row>
    <row r="833" spans="9:9" x14ac:dyDescent="0.2">
      <c r="I833" s="71"/>
    </row>
    <row r="834" spans="9:9" x14ac:dyDescent="0.2">
      <c r="I834" s="71"/>
    </row>
    <row r="835" spans="9:9" x14ac:dyDescent="0.2">
      <c r="I835" s="71"/>
    </row>
    <row r="836" spans="9:9" x14ac:dyDescent="0.2">
      <c r="I836" s="71"/>
    </row>
    <row r="837" spans="9:9" x14ac:dyDescent="0.2">
      <c r="I837" s="71"/>
    </row>
    <row r="838" spans="9:9" x14ac:dyDescent="0.2">
      <c r="I838" s="71"/>
    </row>
    <row r="839" spans="9:9" x14ac:dyDescent="0.2">
      <c r="I839" s="71"/>
    </row>
    <row r="840" spans="9:9" x14ac:dyDescent="0.2">
      <c r="I840" s="71"/>
    </row>
    <row r="841" spans="9:9" x14ac:dyDescent="0.2">
      <c r="I841" s="71"/>
    </row>
    <row r="842" spans="9:9" x14ac:dyDescent="0.2">
      <c r="I842" s="71"/>
    </row>
    <row r="843" spans="9:9" x14ac:dyDescent="0.2">
      <c r="I843" s="71"/>
    </row>
    <row r="844" spans="9:9" x14ac:dyDescent="0.2">
      <c r="I844" s="71"/>
    </row>
    <row r="845" spans="9:9" x14ac:dyDescent="0.2">
      <c r="I845" s="71"/>
    </row>
    <row r="846" spans="9:9" x14ac:dyDescent="0.2">
      <c r="I846" s="71"/>
    </row>
    <row r="847" spans="9:9" x14ac:dyDescent="0.2">
      <c r="I847" s="71"/>
    </row>
    <row r="848" spans="9:9" x14ac:dyDescent="0.2">
      <c r="I848" s="71"/>
    </row>
    <row r="849" spans="9:9" x14ac:dyDescent="0.2">
      <c r="I849" s="71"/>
    </row>
    <row r="850" spans="9:9" x14ac:dyDescent="0.2">
      <c r="I850" s="71"/>
    </row>
    <row r="851" spans="9:9" x14ac:dyDescent="0.2">
      <c r="I851" s="71"/>
    </row>
    <row r="852" spans="9:9" x14ac:dyDescent="0.2">
      <c r="I852" s="71"/>
    </row>
    <row r="853" spans="9:9" x14ac:dyDescent="0.2">
      <c r="I853" s="71"/>
    </row>
    <row r="854" spans="9:9" x14ac:dyDescent="0.2">
      <c r="I854" s="71"/>
    </row>
    <row r="855" spans="9:9" x14ac:dyDescent="0.2">
      <c r="I855" s="71"/>
    </row>
    <row r="856" spans="9:9" x14ac:dyDescent="0.2">
      <c r="I856" s="71"/>
    </row>
    <row r="857" spans="9:9" x14ac:dyDescent="0.2">
      <c r="I857" s="71"/>
    </row>
    <row r="858" spans="9:9" x14ac:dyDescent="0.2">
      <c r="I858" s="71"/>
    </row>
    <row r="859" spans="9:9" x14ac:dyDescent="0.2">
      <c r="I859" s="71"/>
    </row>
    <row r="860" spans="9:9" x14ac:dyDescent="0.2">
      <c r="I860" s="71"/>
    </row>
    <row r="861" spans="9:9" x14ac:dyDescent="0.2">
      <c r="I861" s="71"/>
    </row>
    <row r="862" spans="9:9" x14ac:dyDescent="0.2">
      <c r="I862" s="71"/>
    </row>
    <row r="863" spans="9:9" x14ac:dyDescent="0.2">
      <c r="I863" s="71"/>
    </row>
    <row r="864" spans="9:9" x14ac:dyDescent="0.2">
      <c r="I864" s="71"/>
    </row>
    <row r="865" spans="9:9" x14ac:dyDescent="0.2">
      <c r="I865" s="71"/>
    </row>
    <row r="866" spans="9:9" x14ac:dyDescent="0.2">
      <c r="I866" s="71"/>
    </row>
    <row r="867" spans="9:9" x14ac:dyDescent="0.2">
      <c r="I867" s="71"/>
    </row>
    <row r="868" spans="9:9" x14ac:dyDescent="0.2">
      <c r="I868" s="71"/>
    </row>
    <row r="869" spans="9:9" x14ac:dyDescent="0.2">
      <c r="I869" s="71"/>
    </row>
    <row r="870" spans="9:9" x14ac:dyDescent="0.2">
      <c r="I870" s="71"/>
    </row>
    <row r="871" spans="9:9" x14ac:dyDescent="0.2">
      <c r="I871" s="71"/>
    </row>
    <row r="872" spans="9:9" x14ac:dyDescent="0.2">
      <c r="I872" s="71"/>
    </row>
    <row r="873" spans="9:9" x14ac:dyDescent="0.2">
      <c r="I873" s="71"/>
    </row>
    <row r="874" spans="9:9" x14ac:dyDescent="0.2">
      <c r="I874" s="71"/>
    </row>
    <row r="875" spans="9:9" x14ac:dyDescent="0.2">
      <c r="I875" s="71"/>
    </row>
    <row r="876" spans="9:9" x14ac:dyDescent="0.2">
      <c r="I876" s="71"/>
    </row>
    <row r="877" spans="9:9" x14ac:dyDescent="0.2">
      <c r="I877" s="71"/>
    </row>
    <row r="878" spans="9:9" x14ac:dyDescent="0.2">
      <c r="I878" s="71"/>
    </row>
    <row r="879" spans="9:9" x14ac:dyDescent="0.2">
      <c r="I879" s="71"/>
    </row>
    <row r="880" spans="9:9" x14ac:dyDescent="0.2">
      <c r="I880" s="71"/>
    </row>
    <row r="881" spans="9:9" x14ac:dyDescent="0.2">
      <c r="I881" s="71"/>
    </row>
    <row r="882" spans="9:9" x14ac:dyDescent="0.2">
      <c r="I882" s="71"/>
    </row>
    <row r="883" spans="9:9" x14ac:dyDescent="0.2">
      <c r="I883" s="71"/>
    </row>
    <row r="884" spans="9:9" x14ac:dyDescent="0.2">
      <c r="I884" s="71"/>
    </row>
    <row r="885" spans="9:9" x14ac:dyDescent="0.2">
      <c r="I885" s="71"/>
    </row>
    <row r="886" spans="9:9" x14ac:dyDescent="0.2">
      <c r="I886" s="71"/>
    </row>
    <row r="887" spans="9:9" x14ac:dyDescent="0.2">
      <c r="I887" s="71"/>
    </row>
    <row r="888" spans="9:9" x14ac:dyDescent="0.2">
      <c r="I888" s="71"/>
    </row>
    <row r="889" spans="9:9" x14ac:dyDescent="0.2">
      <c r="I889" s="71"/>
    </row>
    <row r="890" spans="9:9" x14ac:dyDescent="0.2">
      <c r="I890" s="71"/>
    </row>
    <row r="891" spans="9:9" x14ac:dyDescent="0.2">
      <c r="I891" s="71"/>
    </row>
    <row r="892" spans="9:9" x14ac:dyDescent="0.2">
      <c r="I892" s="71"/>
    </row>
    <row r="893" spans="9:9" x14ac:dyDescent="0.2">
      <c r="I893" s="71"/>
    </row>
    <row r="894" spans="9:9" x14ac:dyDescent="0.2">
      <c r="I894" s="71"/>
    </row>
    <row r="895" spans="9:9" x14ac:dyDescent="0.2">
      <c r="I895" s="71"/>
    </row>
    <row r="896" spans="9:9" x14ac:dyDescent="0.2">
      <c r="I896" s="71"/>
    </row>
    <row r="897" spans="9:9" x14ac:dyDescent="0.2">
      <c r="I897" s="71"/>
    </row>
    <row r="898" spans="9:9" x14ac:dyDescent="0.2">
      <c r="I898" s="71"/>
    </row>
    <row r="899" spans="9:9" x14ac:dyDescent="0.2">
      <c r="I899" s="71"/>
    </row>
    <row r="900" spans="9:9" x14ac:dyDescent="0.2">
      <c r="I900" s="71"/>
    </row>
    <row r="901" spans="9:9" x14ac:dyDescent="0.2">
      <c r="I901" s="71"/>
    </row>
    <row r="902" spans="9:9" x14ac:dyDescent="0.2">
      <c r="I902" s="71"/>
    </row>
    <row r="903" spans="9:9" x14ac:dyDescent="0.2">
      <c r="I903" s="71"/>
    </row>
    <row r="904" spans="9:9" x14ac:dyDescent="0.2">
      <c r="I904" s="71"/>
    </row>
    <row r="905" spans="9:9" x14ac:dyDescent="0.2">
      <c r="I905" s="71"/>
    </row>
    <row r="906" spans="9:9" x14ac:dyDescent="0.2">
      <c r="I906" s="71"/>
    </row>
    <row r="907" spans="9:9" x14ac:dyDescent="0.2">
      <c r="I907" s="71"/>
    </row>
    <row r="908" spans="9:9" x14ac:dyDescent="0.2">
      <c r="I908" s="71"/>
    </row>
    <row r="909" spans="9:9" x14ac:dyDescent="0.2">
      <c r="I909" s="71"/>
    </row>
    <row r="910" spans="9:9" x14ac:dyDescent="0.2">
      <c r="I910" s="71"/>
    </row>
    <row r="911" spans="9:9" x14ac:dyDescent="0.2">
      <c r="I911" s="71"/>
    </row>
    <row r="912" spans="9:9" x14ac:dyDescent="0.2">
      <c r="I912" s="71"/>
    </row>
    <row r="913" spans="9:9" x14ac:dyDescent="0.2">
      <c r="I913" s="71"/>
    </row>
    <row r="914" spans="9:9" x14ac:dyDescent="0.2">
      <c r="I914" s="71"/>
    </row>
    <row r="915" spans="9:9" x14ac:dyDescent="0.2">
      <c r="I915" s="71"/>
    </row>
    <row r="916" spans="9:9" x14ac:dyDescent="0.2">
      <c r="I916" s="71"/>
    </row>
    <row r="917" spans="9:9" x14ac:dyDescent="0.2">
      <c r="I917" s="71"/>
    </row>
    <row r="918" spans="9:9" x14ac:dyDescent="0.2">
      <c r="I918" s="71"/>
    </row>
    <row r="919" spans="9:9" x14ac:dyDescent="0.2">
      <c r="I919" s="71"/>
    </row>
    <row r="920" spans="9:9" x14ac:dyDescent="0.2">
      <c r="I920" s="71"/>
    </row>
    <row r="921" spans="9:9" x14ac:dyDescent="0.2">
      <c r="I921" s="71"/>
    </row>
    <row r="922" spans="9:9" x14ac:dyDescent="0.2">
      <c r="I922" s="71"/>
    </row>
    <row r="923" spans="9:9" x14ac:dyDescent="0.2">
      <c r="I923" s="71"/>
    </row>
    <row r="924" spans="9:9" x14ac:dyDescent="0.2">
      <c r="I924" s="71"/>
    </row>
    <row r="925" spans="9:9" x14ac:dyDescent="0.2">
      <c r="I925" s="71"/>
    </row>
    <row r="926" spans="9:9" x14ac:dyDescent="0.2">
      <c r="I926" s="71"/>
    </row>
    <row r="927" spans="9:9" x14ac:dyDescent="0.2">
      <c r="I927" s="71"/>
    </row>
    <row r="928" spans="9:9" x14ac:dyDescent="0.2">
      <c r="I928" s="71"/>
    </row>
    <row r="929" spans="9:9" x14ac:dyDescent="0.2">
      <c r="I929" s="71"/>
    </row>
    <row r="930" spans="9:9" x14ac:dyDescent="0.2">
      <c r="I930" s="71"/>
    </row>
    <row r="931" spans="9:9" x14ac:dyDescent="0.2">
      <c r="I931" s="71"/>
    </row>
    <row r="932" spans="9:9" x14ac:dyDescent="0.2">
      <c r="I932" s="71"/>
    </row>
    <row r="933" spans="9:9" x14ac:dyDescent="0.2">
      <c r="I933" s="71"/>
    </row>
    <row r="934" spans="9:9" x14ac:dyDescent="0.2">
      <c r="I934" s="71"/>
    </row>
    <row r="935" spans="9:9" x14ac:dyDescent="0.2">
      <c r="I935" s="71"/>
    </row>
    <row r="936" spans="9:9" x14ac:dyDescent="0.2">
      <c r="I936" s="71"/>
    </row>
    <row r="937" spans="9:9" x14ac:dyDescent="0.2">
      <c r="I937" s="71"/>
    </row>
    <row r="938" spans="9:9" x14ac:dyDescent="0.2">
      <c r="I938" s="71"/>
    </row>
    <row r="939" spans="9:9" x14ac:dyDescent="0.2">
      <c r="I939" s="71"/>
    </row>
    <row r="940" spans="9:9" x14ac:dyDescent="0.2">
      <c r="I940" s="71"/>
    </row>
    <row r="941" spans="9:9" x14ac:dyDescent="0.2">
      <c r="I941" s="71"/>
    </row>
    <row r="942" spans="9:9" x14ac:dyDescent="0.2">
      <c r="I942" s="71"/>
    </row>
    <row r="943" spans="9:9" x14ac:dyDescent="0.2">
      <c r="I943" s="71"/>
    </row>
    <row r="944" spans="9:9" x14ac:dyDescent="0.2">
      <c r="I944" s="71"/>
    </row>
    <row r="945" spans="9:9" x14ac:dyDescent="0.2">
      <c r="I945" s="71"/>
    </row>
    <row r="946" spans="9:9" x14ac:dyDescent="0.2">
      <c r="I946" s="71"/>
    </row>
    <row r="947" spans="9:9" x14ac:dyDescent="0.2">
      <c r="I947" s="71"/>
    </row>
    <row r="948" spans="9:9" x14ac:dyDescent="0.2">
      <c r="I948" s="71"/>
    </row>
    <row r="949" spans="9:9" x14ac:dyDescent="0.2">
      <c r="I949" s="71"/>
    </row>
    <row r="950" spans="9:9" x14ac:dyDescent="0.2">
      <c r="I950" s="71"/>
    </row>
    <row r="951" spans="9:9" x14ac:dyDescent="0.2">
      <c r="I951" s="71"/>
    </row>
    <row r="952" spans="9:9" x14ac:dyDescent="0.2">
      <c r="I952" s="71"/>
    </row>
    <row r="953" spans="9:9" x14ac:dyDescent="0.2">
      <c r="I953" s="71"/>
    </row>
    <row r="954" spans="9:9" x14ac:dyDescent="0.2">
      <c r="I954" s="71"/>
    </row>
    <row r="955" spans="9:9" x14ac:dyDescent="0.2">
      <c r="I955" s="71"/>
    </row>
    <row r="956" spans="9:9" x14ac:dyDescent="0.2">
      <c r="I956" s="71"/>
    </row>
    <row r="957" spans="9:9" x14ac:dyDescent="0.2">
      <c r="I957" s="71"/>
    </row>
    <row r="958" spans="9:9" x14ac:dyDescent="0.2">
      <c r="I958" s="71"/>
    </row>
    <row r="959" spans="9:9" x14ac:dyDescent="0.2">
      <c r="I959" s="71"/>
    </row>
    <row r="960" spans="9:9" x14ac:dyDescent="0.2">
      <c r="I960" s="71"/>
    </row>
    <row r="961" spans="9:9" x14ac:dyDescent="0.2">
      <c r="I961" s="71"/>
    </row>
    <row r="962" spans="9:9" x14ac:dyDescent="0.2">
      <c r="I962" s="71"/>
    </row>
    <row r="963" spans="9:9" x14ac:dyDescent="0.2">
      <c r="I963" s="71"/>
    </row>
    <row r="964" spans="9:9" x14ac:dyDescent="0.2">
      <c r="I964" s="71"/>
    </row>
    <row r="965" spans="9:9" x14ac:dyDescent="0.2">
      <c r="I965" s="71"/>
    </row>
    <row r="966" spans="9:9" x14ac:dyDescent="0.2">
      <c r="I966" s="71"/>
    </row>
    <row r="967" spans="9:9" x14ac:dyDescent="0.2">
      <c r="I967" s="71"/>
    </row>
    <row r="968" spans="9:9" x14ac:dyDescent="0.2">
      <c r="I968" s="71"/>
    </row>
    <row r="969" spans="9:9" x14ac:dyDescent="0.2">
      <c r="I969" s="71"/>
    </row>
    <row r="970" spans="9:9" x14ac:dyDescent="0.2">
      <c r="I970" s="71"/>
    </row>
    <row r="971" spans="9:9" x14ac:dyDescent="0.2">
      <c r="I971" s="71"/>
    </row>
    <row r="972" spans="9:9" x14ac:dyDescent="0.2">
      <c r="I972" s="71"/>
    </row>
    <row r="973" spans="9:9" x14ac:dyDescent="0.2">
      <c r="I973" s="71"/>
    </row>
    <row r="974" spans="9:9" x14ac:dyDescent="0.2">
      <c r="I974" s="71"/>
    </row>
    <row r="975" spans="9:9" x14ac:dyDescent="0.2">
      <c r="I975" s="71"/>
    </row>
    <row r="976" spans="9:9" x14ac:dyDescent="0.2">
      <c r="I976" s="71"/>
    </row>
    <row r="977" spans="9:9" x14ac:dyDescent="0.2">
      <c r="I977" s="71"/>
    </row>
    <row r="978" spans="9:9" x14ac:dyDescent="0.2">
      <c r="I978" s="71"/>
    </row>
    <row r="979" spans="9:9" x14ac:dyDescent="0.2">
      <c r="I979" s="71"/>
    </row>
    <row r="980" spans="9:9" x14ac:dyDescent="0.2">
      <c r="I980" s="71"/>
    </row>
    <row r="981" spans="9:9" x14ac:dyDescent="0.2">
      <c r="I981" s="71"/>
    </row>
    <row r="982" spans="9:9" x14ac:dyDescent="0.2">
      <c r="I982" s="71"/>
    </row>
    <row r="983" spans="9:9" x14ac:dyDescent="0.2">
      <c r="I983" s="71"/>
    </row>
    <row r="984" spans="9:9" x14ac:dyDescent="0.2">
      <c r="I984" s="71"/>
    </row>
    <row r="985" spans="9:9" x14ac:dyDescent="0.2">
      <c r="I985" s="71"/>
    </row>
    <row r="986" spans="9:9" x14ac:dyDescent="0.2">
      <c r="I986" s="71"/>
    </row>
    <row r="987" spans="9:9" x14ac:dyDescent="0.2">
      <c r="I987" s="71"/>
    </row>
    <row r="988" spans="9:9" x14ac:dyDescent="0.2">
      <c r="I988" s="71"/>
    </row>
    <row r="989" spans="9:9" x14ac:dyDescent="0.2">
      <c r="I989" s="71"/>
    </row>
    <row r="990" spans="9:9" x14ac:dyDescent="0.2">
      <c r="I990" s="71"/>
    </row>
    <row r="991" spans="9:9" x14ac:dyDescent="0.2">
      <c r="I991" s="71"/>
    </row>
    <row r="992" spans="9:9" x14ac:dyDescent="0.2">
      <c r="I992" s="71"/>
    </row>
    <row r="993" spans="9:9" x14ac:dyDescent="0.2">
      <c r="I993" s="71"/>
    </row>
    <row r="994" spans="9:9" x14ac:dyDescent="0.2">
      <c r="I994" s="71"/>
    </row>
    <row r="995" spans="9:9" x14ac:dyDescent="0.2">
      <c r="I995" s="71"/>
    </row>
    <row r="996" spans="9:9" x14ac:dyDescent="0.2">
      <c r="I996" s="71"/>
    </row>
    <row r="997" spans="9:9" x14ac:dyDescent="0.2">
      <c r="I997" s="71"/>
    </row>
    <row r="998" spans="9:9" x14ac:dyDescent="0.2">
      <c r="I998" s="71"/>
    </row>
    <row r="999" spans="9:9" x14ac:dyDescent="0.2">
      <c r="I999" s="71"/>
    </row>
    <row r="1000" spans="9:9" x14ac:dyDescent="0.2">
      <c r="I1000" s="71"/>
    </row>
    <row r="1001" spans="9:9" x14ac:dyDescent="0.2">
      <c r="I1001" s="71"/>
    </row>
    <row r="1002" spans="9:9" x14ac:dyDescent="0.2">
      <c r="I1002" s="71"/>
    </row>
    <row r="1003" spans="9:9" x14ac:dyDescent="0.2">
      <c r="I1003" s="71"/>
    </row>
    <row r="1004" spans="9:9" x14ac:dyDescent="0.2">
      <c r="I1004" s="71"/>
    </row>
    <row r="1005" spans="9:9" x14ac:dyDescent="0.2">
      <c r="I1005" s="71"/>
    </row>
    <row r="1006" spans="9:9" x14ac:dyDescent="0.2">
      <c r="I1006" s="71"/>
    </row>
    <row r="1007" spans="9:9" x14ac:dyDescent="0.2">
      <c r="I1007" s="71"/>
    </row>
    <row r="1008" spans="9:9" x14ac:dyDescent="0.2">
      <c r="I1008" s="71"/>
    </row>
    <row r="1009" spans="9:9" x14ac:dyDescent="0.2">
      <c r="I1009" s="71"/>
    </row>
    <row r="1010" spans="9:9" x14ac:dyDescent="0.2">
      <c r="I1010" s="71"/>
    </row>
    <row r="1011" spans="9:9" x14ac:dyDescent="0.2">
      <c r="I1011" s="71"/>
    </row>
    <row r="1012" spans="9:9" x14ac:dyDescent="0.2">
      <c r="I1012" s="71"/>
    </row>
    <row r="1013" spans="9:9" x14ac:dyDescent="0.2">
      <c r="I1013" s="71"/>
    </row>
    <row r="1014" spans="9:9" x14ac:dyDescent="0.2">
      <c r="I1014" s="71"/>
    </row>
    <row r="1015" spans="9:9" x14ac:dyDescent="0.2">
      <c r="I1015" s="71"/>
    </row>
    <row r="1016" spans="9:9" x14ac:dyDescent="0.2">
      <c r="I1016" s="71"/>
    </row>
    <row r="1017" spans="9:9" x14ac:dyDescent="0.2">
      <c r="I1017" s="71"/>
    </row>
    <row r="1018" spans="9:9" x14ac:dyDescent="0.2">
      <c r="I1018" s="71"/>
    </row>
    <row r="1019" spans="9:9" x14ac:dyDescent="0.2">
      <c r="I1019" s="71"/>
    </row>
    <row r="1020" spans="9:9" x14ac:dyDescent="0.2">
      <c r="I1020" s="71"/>
    </row>
    <row r="1021" spans="9:9" x14ac:dyDescent="0.2">
      <c r="I1021" s="71"/>
    </row>
    <row r="1022" spans="9:9" x14ac:dyDescent="0.2">
      <c r="I1022" s="71"/>
    </row>
    <row r="1023" spans="9:9" x14ac:dyDescent="0.2">
      <c r="I1023" s="71"/>
    </row>
    <row r="1024" spans="9:9" x14ac:dyDescent="0.2">
      <c r="I1024" s="71"/>
    </row>
    <row r="1025" spans="9:9" x14ac:dyDescent="0.2">
      <c r="I1025" s="71"/>
    </row>
    <row r="1026" spans="9:9" x14ac:dyDescent="0.2">
      <c r="I1026" s="71"/>
    </row>
    <row r="1027" spans="9:9" x14ac:dyDescent="0.2">
      <c r="I1027" s="71"/>
    </row>
    <row r="1028" spans="9:9" x14ac:dyDescent="0.2">
      <c r="I1028" s="71"/>
    </row>
    <row r="1029" spans="9:9" x14ac:dyDescent="0.2">
      <c r="I1029" s="71"/>
    </row>
    <row r="1030" spans="9:9" x14ac:dyDescent="0.2">
      <c r="I1030" s="71"/>
    </row>
    <row r="1031" spans="9:9" x14ac:dyDescent="0.2">
      <c r="I1031" s="71"/>
    </row>
    <row r="1032" spans="9:9" x14ac:dyDescent="0.2">
      <c r="I1032" s="71"/>
    </row>
    <row r="1033" spans="9:9" x14ac:dyDescent="0.2">
      <c r="I1033" s="71"/>
    </row>
    <row r="1034" spans="9:9" x14ac:dyDescent="0.2">
      <c r="I1034" s="71"/>
    </row>
    <row r="1035" spans="9:9" x14ac:dyDescent="0.2">
      <c r="I1035" s="71"/>
    </row>
    <row r="1036" spans="9:9" x14ac:dyDescent="0.2">
      <c r="I1036" s="71"/>
    </row>
    <row r="1037" spans="9:9" x14ac:dyDescent="0.2">
      <c r="I1037" s="71"/>
    </row>
    <row r="1038" spans="9:9" x14ac:dyDescent="0.2">
      <c r="I1038" s="71"/>
    </row>
    <row r="1039" spans="9:9" x14ac:dyDescent="0.2">
      <c r="I1039" s="71"/>
    </row>
    <row r="1040" spans="9:9" x14ac:dyDescent="0.2">
      <c r="I1040" s="71"/>
    </row>
    <row r="1041" spans="9:9" x14ac:dyDescent="0.2">
      <c r="I1041" s="71"/>
    </row>
    <row r="1042" spans="9:9" x14ac:dyDescent="0.2">
      <c r="I1042" s="71"/>
    </row>
    <row r="1043" spans="9:9" x14ac:dyDescent="0.2">
      <c r="I1043" s="71"/>
    </row>
    <row r="1044" spans="9:9" x14ac:dyDescent="0.2">
      <c r="I1044" s="71"/>
    </row>
    <row r="1045" spans="9:9" x14ac:dyDescent="0.2">
      <c r="I1045" s="71"/>
    </row>
    <row r="1046" spans="9:9" x14ac:dyDescent="0.2">
      <c r="I1046" s="71"/>
    </row>
    <row r="1047" spans="9:9" x14ac:dyDescent="0.2">
      <c r="I1047" s="71"/>
    </row>
    <row r="1048" spans="9:9" x14ac:dyDescent="0.2">
      <c r="I1048" s="71"/>
    </row>
    <row r="1049" spans="9:9" x14ac:dyDescent="0.2">
      <c r="I1049" s="71"/>
    </row>
    <row r="1050" spans="9:9" x14ac:dyDescent="0.2">
      <c r="I1050" s="71"/>
    </row>
    <row r="1051" spans="9:9" x14ac:dyDescent="0.2">
      <c r="I1051" s="71"/>
    </row>
    <row r="1052" spans="9:9" x14ac:dyDescent="0.2">
      <c r="I1052" s="71"/>
    </row>
    <row r="1053" spans="9:9" x14ac:dyDescent="0.2">
      <c r="I1053" s="71"/>
    </row>
    <row r="1054" spans="9:9" x14ac:dyDescent="0.2">
      <c r="I1054" s="71"/>
    </row>
    <row r="1055" spans="9:9" x14ac:dyDescent="0.2">
      <c r="I1055" s="71"/>
    </row>
    <row r="1056" spans="9:9" x14ac:dyDescent="0.2">
      <c r="I1056" s="71"/>
    </row>
    <row r="1057" spans="9:9" x14ac:dyDescent="0.2">
      <c r="I1057" s="71"/>
    </row>
    <row r="1058" spans="9:9" x14ac:dyDescent="0.2">
      <c r="I1058" s="71"/>
    </row>
    <row r="1059" spans="9:9" x14ac:dyDescent="0.2">
      <c r="I1059" s="71"/>
    </row>
    <row r="1060" spans="9:9" x14ac:dyDescent="0.2">
      <c r="I1060" s="71"/>
    </row>
    <row r="1061" spans="9:9" x14ac:dyDescent="0.2">
      <c r="I1061" s="71"/>
    </row>
    <row r="1062" spans="9:9" x14ac:dyDescent="0.2">
      <c r="I1062" s="71"/>
    </row>
    <row r="1063" spans="9:9" x14ac:dyDescent="0.2">
      <c r="I1063" s="71"/>
    </row>
    <row r="1064" spans="9:9" x14ac:dyDescent="0.2">
      <c r="I1064" s="71"/>
    </row>
    <row r="1065" spans="9:9" x14ac:dyDescent="0.2">
      <c r="I1065" s="71"/>
    </row>
    <row r="1066" spans="9:9" x14ac:dyDescent="0.2">
      <c r="I1066" s="71"/>
    </row>
    <row r="1067" spans="9:9" x14ac:dyDescent="0.2">
      <c r="I1067" s="71"/>
    </row>
    <row r="1068" spans="9:9" x14ac:dyDescent="0.2">
      <c r="I1068" s="71"/>
    </row>
    <row r="1069" spans="9:9" x14ac:dyDescent="0.2">
      <c r="I1069" s="71"/>
    </row>
    <row r="1070" spans="9:9" x14ac:dyDescent="0.2">
      <c r="I1070" s="71"/>
    </row>
    <row r="1071" spans="9:9" x14ac:dyDescent="0.2">
      <c r="I1071" s="71"/>
    </row>
    <row r="1072" spans="9:9" x14ac:dyDescent="0.2">
      <c r="I1072" s="71"/>
    </row>
    <row r="1073" spans="9:9" x14ac:dyDescent="0.2">
      <c r="I1073" s="71"/>
    </row>
    <row r="1074" spans="9:9" x14ac:dyDescent="0.2">
      <c r="I1074" s="71"/>
    </row>
    <row r="1075" spans="9:9" x14ac:dyDescent="0.2">
      <c r="I1075" s="71"/>
    </row>
    <row r="1076" spans="9:9" x14ac:dyDescent="0.2">
      <c r="I1076" s="71"/>
    </row>
    <row r="1077" spans="9:9" x14ac:dyDescent="0.2">
      <c r="I1077" s="71"/>
    </row>
    <row r="1078" spans="9:9" x14ac:dyDescent="0.2">
      <c r="I1078" s="71"/>
    </row>
    <row r="1079" spans="9:9" x14ac:dyDescent="0.2">
      <c r="I1079" s="71"/>
    </row>
    <row r="1080" spans="9:9" x14ac:dyDescent="0.2">
      <c r="I1080" s="71"/>
    </row>
    <row r="1081" spans="9:9" x14ac:dyDescent="0.2">
      <c r="I1081" s="71"/>
    </row>
    <row r="1082" spans="9:9" x14ac:dyDescent="0.2">
      <c r="I1082" s="71"/>
    </row>
    <row r="1083" spans="9:9" x14ac:dyDescent="0.2">
      <c r="I1083" s="71"/>
    </row>
    <row r="1084" spans="9:9" x14ac:dyDescent="0.2">
      <c r="I1084" s="71"/>
    </row>
    <row r="1085" spans="9:9" x14ac:dyDescent="0.2">
      <c r="I1085" s="71"/>
    </row>
    <row r="1086" spans="9:9" x14ac:dyDescent="0.2">
      <c r="I1086" s="71"/>
    </row>
    <row r="1087" spans="9:9" x14ac:dyDescent="0.2">
      <c r="I1087" s="71"/>
    </row>
    <row r="1088" spans="9:9" x14ac:dyDescent="0.2">
      <c r="I1088" s="71"/>
    </row>
    <row r="1089" spans="9:9" x14ac:dyDescent="0.2">
      <c r="I1089" s="71"/>
    </row>
    <row r="1090" spans="9:9" x14ac:dyDescent="0.2">
      <c r="I1090" s="71"/>
    </row>
    <row r="1091" spans="9:9" x14ac:dyDescent="0.2">
      <c r="I1091" s="71"/>
    </row>
    <row r="1092" spans="9:9" x14ac:dyDescent="0.2">
      <c r="I1092" s="71"/>
    </row>
    <row r="1093" spans="9:9" x14ac:dyDescent="0.2">
      <c r="I1093" s="71"/>
    </row>
    <row r="1094" spans="9:9" x14ac:dyDescent="0.2">
      <c r="I1094" s="71"/>
    </row>
    <row r="1095" spans="9:9" x14ac:dyDescent="0.2">
      <c r="I1095" s="71"/>
    </row>
    <row r="1096" spans="9:9" x14ac:dyDescent="0.2">
      <c r="I1096" s="71"/>
    </row>
    <row r="1097" spans="9:9" x14ac:dyDescent="0.2">
      <c r="I1097" s="71"/>
    </row>
    <row r="1098" spans="9:9" x14ac:dyDescent="0.2">
      <c r="I1098" s="71"/>
    </row>
    <row r="1099" spans="9:9" x14ac:dyDescent="0.2">
      <c r="I1099" s="71"/>
    </row>
    <row r="1100" spans="9:9" x14ac:dyDescent="0.2">
      <c r="I1100" s="71"/>
    </row>
    <row r="1101" spans="9:9" x14ac:dyDescent="0.2">
      <c r="I1101" s="71"/>
    </row>
    <row r="1102" spans="9:9" x14ac:dyDescent="0.2">
      <c r="I1102" s="71"/>
    </row>
    <row r="1103" spans="9:9" x14ac:dyDescent="0.2">
      <c r="I1103" s="71"/>
    </row>
    <row r="1104" spans="9:9" x14ac:dyDescent="0.2">
      <c r="I1104" s="71"/>
    </row>
    <row r="1105" spans="9:9" x14ac:dyDescent="0.2">
      <c r="I1105" s="71"/>
    </row>
    <row r="1106" spans="9:9" x14ac:dyDescent="0.2">
      <c r="I1106" s="71"/>
    </row>
    <row r="1107" spans="9:9" x14ac:dyDescent="0.2">
      <c r="I1107" s="71"/>
    </row>
    <row r="1108" spans="9:9" x14ac:dyDescent="0.2">
      <c r="I1108" s="71"/>
    </row>
    <row r="1109" spans="9:9" x14ac:dyDescent="0.2">
      <c r="I1109" s="71"/>
    </row>
    <row r="1110" spans="9:9" x14ac:dyDescent="0.2">
      <c r="I1110" s="71"/>
    </row>
    <row r="1111" spans="9:9" x14ac:dyDescent="0.2">
      <c r="I1111" s="71"/>
    </row>
    <row r="1112" spans="9:9" x14ac:dyDescent="0.2">
      <c r="I1112" s="71"/>
    </row>
    <row r="1113" spans="9:9" x14ac:dyDescent="0.2">
      <c r="I1113" s="71"/>
    </row>
    <row r="1114" spans="9:9" x14ac:dyDescent="0.2">
      <c r="I1114" s="71"/>
    </row>
    <row r="1115" spans="9:9" x14ac:dyDescent="0.2">
      <c r="I1115" s="71"/>
    </row>
    <row r="1116" spans="9:9" x14ac:dyDescent="0.2">
      <c r="I1116" s="71"/>
    </row>
    <row r="1117" spans="9:9" x14ac:dyDescent="0.2">
      <c r="I1117" s="71"/>
    </row>
    <row r="1118" spans="9:9" x14ac:dyDescent="0.2">
      <c r="I1118" s="71"/>
    </row>
    <row r="1119" spans="9:9" x14ac:dyDescent="0.2">
      <c r="I1119" s="71"/>
    </row>
    <row r="1120" spans="9:9" x14ac:dyDescent="0.2">
      <c r="I1120" s="71"/>
    </row>
    <row r="1121" spans="9:9" x14ac:dyDescent="0.2">
      <c r="I1121" s="71"/>
    </row>
    <row r="1122" spans="9:9" x14ac:dyDescent="0.2">
      <c r="I1122" s="71"/>
    </row>
    <row r="1123" spans="9:9" x14ac:dyDescent="0.2">
      <c r="I1123" s="71"/>
    </row>
    <row r="1124" spans="9:9" x14ac:dyDescent="0.2">
      <c r="I1124" s="71"/>
    </row>
    <row r="1125" spans="9:9" x14ac:dyDescent="0.2">
      <c r="I1125" s="71"/>
    </row>
    <row r="1126" spans="9:9" x14ac:dyDescent="0.2">
      <c r="I1126" s="71"/>
    </row>
    <row r="1127" spans="9:9" x14ac:dyDescent="0.2">
      <c r="I1127" s="71"/>
    </row>
    <row r="1128" spans="9:9" x14ac:dyDescent="0.2">
      <c r="I1128" s="71"/>
    </row>
    <row r="1129" spans="9:9" x14ac:dyDescent="0.2">
      <c r="I1129" s="71"/>
    </row>
    <row r="1130" spans="9:9" x14ac:dyDescent="0.2">
      <c r="I1130" s="71"/>
    </row>
    <row r="1131" spans="9:9" x14ac:dyDescent="0.2">
      <c r="I1131" s="71"/>
    </row>
    <row r="1132" spans="9:9" x14ac:dyDescent="0.2">
      <c r="I1132" s="71"/>
    </row>
    <row r="1133" spans="9:9" x14ac:dyDescent="0.2">
      <c r="I1133" s="71"/>
    </row>
    <row r="1134" spans="9:9" x14ac:dyDescent="0.2">
      <c r="I1134" s="71"/>
    </row>
    <row r="1135" spans="9:9" x14ac:dyDescent="0.2">
      <c r="I1135" s="71"/>
    </row>
    <row r="1136" spans="9:9" x14ac:dyDescent="0.2">
      <c r="I1136" s="71"/>
    </row>
    <row r="1137" spans="9:9" x14ac:dyDescent="0.2">
      <c r="I1137" s="71"/>
    </row>
    <row r="1138" spans="9:9" x14ac:dyDescent="0.2">
      <c r="I1138" s="71"/>
    </row>
    <row r="1139" spans="9:9" x14ac:dyDescent="0.2">
      <c r="I1139" s="71"/>
    </row>
    <row r="1140" spans="9:9" x14ac:dyDescent="0.2">
      <c r="I1140" s="71"/>
    </row>
    <row r="1141" spans="9:9" x14ac:dyDescent="0.2">
      <c r="I1141" s="71"/>
    </row>
    <row r="1142" spans="9:9" x14ac:dyDescent="0.2">
      <c r="I1142" s="71"/>
    </row>
    <row r="1143" spans="9:9" x14ac:dyDescent="0.2">
      <c r="I1143" s="71"/>
    </row>
    <row r="1144" spans="9:9" x14ac:dyDescent="0.2">
      <c r="I1144" s="71"/>
    </row>
    <row r="1145" spans="9:9" x14ac:dyDescent="0.2">
      <c r="I1145" s="71"/>
    </row>
    <row r="1146" spans="9:9" x14ac:dyDescent="0.2">
      <c r="I1146" s="71"/>
    </row>
    <row r="1147" spans="9:9" x14ac:dyDescent="0.2">
      <c r="I1147" s="71"/>
    </row>
    <row r="1148" spans="9:9" x14ac:dyDescent="0.2">
      <c r="I1148" s="71"/>
    </row>
    <row r="1149" spans="9:9" x14ac:dyDescent="0.2">
      <c r="I1149" s="71"/>
    </row>
    <row r="1150" spans="9:9" x14ac:dyDescent="0.2">
      <c r="I1150" s="71"/>
    </row>
    <row r="1151" spans="9:9" x14ac:dyDescent="0.2">
      <c r="I1151" s="71"/>
    </row>
    <row r="1152" spans="9:9" x14ac:dyDescent="0.2">
      <c r="I1152" s="71"/>
    </row>
    <row r="1153" spans="9:9" x14ac:dyDescent="0.2">
      <c r="I1153" s="71"/>
    </row>
    <row r="1154" spans="9:9" x14ac:dyDescent="0.2">
      <c r="I1154" s="71"/>
    </row>
    <row r="1155" spans="9:9" x14ac:dyDescent="0.2">
      <c r="I1155" s="71"/>
    </row>
    <row r="1156" spans="9:9" x14ac:dyDescent="0.2">
      <c r="I1156" s="71"/>
    </row>
    <row r="1157" spans="9:9" x14ac:dyDescent="0.2">
      <c r="I1157" s="71"/>
    </row>
    <row r="1158" spans="9:9" x14ac:dyDescent="0.2">
      <c r="I1158" s="71"/>
    </row>
    <row r="1159" spans="9:9" x14ac:dyDescent="0.2">
      <c r="I1159" s="71"/>
    </row>
    <row r="1160" spans="9:9" x14ac:dyDescent="0.2">
      <c r="I1160" s="71"/>
    </row>
    <row r="1161" spans="9:9" x14ac:dyDescent="0.2">
      <c r="I1161" s="71"/>
    </row>
    <row r="1162" spans="9:9" x14ac:dyDescent="0.2">
      <c r="I1162" s="71"/>
    </row>
    <row r="1163" spans="9:9" x14ac:dyDescent="0.2">
      <c r="I1163" s="71"/>
    </row>
    <row r="1164" spans="9:9" x14ac:dyDescent="0.2">
      <c r="I1164" s="71"/>
    </row>
    <row r="1165" spans="9:9" x14ac:dyDescent="0.2">
      <c r="I1165" s="71"/>
    </row>
    <row r="1166" spans="9:9" x14ac:dyDescent="0.2">
      <c r="I1166" s="71"/>
    </row>
    <row r="1167" spans="9:9" x14ac:dyDescent="0.2">
      <c r="I1167" s="71"/>
    </row>
    <row r="1168" spans="9:9" x14ac:dyDescent="0.2">
      <c r="I1168" s="71"/>
    </row>
    <row r="1169" spans="9:9" x14ac:dyDescent="0.2">
      <c r="I1169" s="71"/>
    </row>
    <row r="1170" spans="9:9" x14ac:dyDescent="0.2">
      <c r="I1170" s="71"/>
    </row>
    <row r="1171" spans="9:9" x14ac:dyDescent="0.2">
      <c r="I1171" s="71"/>
    </row>
    <row r="1172" spans="9:9" x14ac:dyDescent="0.2">
      <c r="I1172" s="71"/>
    </row>
    <row r="1173" spans="9:9" x14ac:dyDescent="0.2">
      <c r="I1173" s="71"/>
    </row>
    <row r="1174" spans="9:9" x14ac:dyDescent="0.2">
      <c r="I1174" s="71"/>
    </row>
    <row r="1175" spans="9:9" x14ac:dyDescent="0.2">
      <c r="I1175" s="71"/>
    </row>
    <row r="1176" spans="9:9" x14ac:dyDescent="0.2">
      <c r="I1176" s="71"/>
    </row>
    <row r="1177" spans="9:9" x14ac:dyDescent="0.2">
      <c r="I1177" s="71"/>
    </row>
    <row r="1178" spans="9:9" x14ac:dyDescent="0.2">
      <c r="I1178" s="71"/>
    </row>
    <row r="1179" spans="9:9" x14ac:dyDescent="0.2">
      <c r="I1179" s="71"/>
    </row>
    <row r="1180" spans="9:9" x14ac:dyDescent="0.2">
      <c r="I1180" s="71"/>
    </row>
    <row r="1181" spans="9:9" x14ac:dyDescent="0.2">
      <c r="I1181" s="71"/>
    </row>
    <row r="1182" spans="9:9" x14ac:dyDescent="0.2">
      <c r="I1182" s="71"/>
    </row>
    <row r="1183" spans="9:9" x14ac:dyDescent="0.2">
      <c r="I1183" s="71"/>
    </row>
    <row r="1184" spans="9:9" x14ac:dyDescent="0.2">
      <c r="I1184" s="71"/>
    </row>
    <row r="1185" spans="9:9" x14ac:dyDescent="0.2">
      <c r="I1185" s="71"/>
    </row>
    <row r="1186" spans="9:9" x14ac:dyDescent="0.2">
      <c r="I1186" s="71"/>
    </row>
    <row r="1187" spans="9:9" x14ac:dyDescent="0.2">
      <c r="I1187" s="71"/>
    </row>
    <row r="1188" spans="9:9" x14ac:dyDescent="0.2">
      <c r="I1188" s="71"/>
    </row>
    <row r="1189" spans="9:9" x14ac:dyDescent="0.2">
      <c r="I1189" s="71"/>
    </row>
    <row r="1190" spans="9:9" x14ac:dyDescent="0.2">
      <c r="I1190" s="71"/>
    </row>
    <row r="1191" spans="9:9" x14ac:dyDescent="0.2">
      <c r="I1191" s="71"/>
    </row>
    <row r="1192" spans="9:9" x14ac:dyDescent="0.2">
      <c r="I1192" s="71"/>
    </row>
    <row r="1193" spans="9:9" x14ac:dyDescent="0.2">
      <c r="I1193" s="71"/>
    </row>
    <row r="1194" spans="9:9" x14ac:dyDescent="0.2">
      <c r="I1194" s="71"/>
    </row>
    <row r="1195" spans="9:9" x14ac:dyDescent="0.2">
      <c r="I1195" s="71"/>
    </row>
    <row r="1196" spans="9:9" x14ac:dyDescent="0.2">
      <c r="I1196" s="71"/>
    </row>
    <row r="1197" spans="9:9" x14ac:dyDescent="0.2">
      <c r="I1197" s="71"/>
    </row>
    <row r="1198" spans="9:9" x14ac:dyDescent="0.2">
      <c r="I1198" s="71"/>
    </row>
    <row r="1199" spans="9:9" x14ac:dyDescent="0.2">
      <c r="I1199" s="71"/>
    </row>
    <row r="1200" spans="9:9" x14ac:dyDescent="0.2">
      <c r="I1200" s="71"/>
    </row>
    <row r="1201" spans="9:9" x14ac:dyDescent="0.2">
      <c r="I1201" s="71"/>
    </row>
    <row r="1202" spans="9:9" x14ac:dyDescent="0.2">
      <c r="I1202" s="71"/>
    </row>
    <row r="1203" spans="9:9" x14ac:dyDescent="0.2">
      <c r="I1203" s="71"/>
    </row>
    <row r="1204" spans="9:9" x14ac:dyDescent="0.2">
      <c r="I1204" s="71"/>
    </row>
    <row r="1205" spans="9:9" x14ac:dyDescent="0.2">
      <c r="I1205" s="71"/>
    </row>
    <row r="1206" spans="9:9" x14ac:dyDescent="0.2">
      <c r="I1206" s="71"/>
    </row>
    <row r="1207" spans="9:9" x14ac:dyDescent="0.2">
      <c r="I1207" s="71"/>
    </row>
    <row r="1208" spans="9:9" x14ac:dyDescent="0.2">
      <c r="I1208" s="71"/>
    </row>
    <row r="1209" spans="9:9" x14ac:dyDescent="0.2">
      <c r="I1209" s="71"/>
    </row>
    <row r="1210" spans="9:9" x14ac:dyDescent="0.2">
      <c r="I1210" s="71"/>
    </row>
    <row r="1211" spans="9:9" x14ac:dyDescent="0.2">
      <c r="I1211" s="71"/>
    </row>
    <row r="1212" spans="9:9" x14ac:dyDescent="0.2">
      <c r="I1212" s="71"/>
    </row>
    <row r="1213" spans="9:9" x14ac:dyDescent="0.2">
      <c r="I1213" s="71"/>
    </row>
    <row r="1214" spans="9:9" x14ac:dyDescent="0.2">
      <c r="I1214" s="71"/>
    </row>
    <row r="1215" spans="9:9" x14ac:dyDescent="0.2">
      <c r="I1215" s="71"/>
    </row>
    <row r="1216" spans="9:9" x14ac:dyDescent="0.2">
      <c r="I1216" s="71"/>
    </row>
    <row r="1217" spans="9:9" x14ac:dyDescent="0.2">
      <c r="I1217" s="71"/>
    </row>
    <row r="1218" spans="9:9" x14ac:dyDescent="0.2">
      <c r="I1218" s="71"/>
    </row>
    <row r="1219" spans="9:9" x14ac:dyDescent="0.2">
      <c r="I1219" s="71"/>
    </row>
    <row r="1220" spans="9:9" x14ac:dyDescent="0.2">
      <c r="I1220" s="71"/>
    </row>
    <row r="1221" spans="9:9" x14ac:dyDescent="0.2">
      <c r="I1221" s="71"/>
    </row>
    <row r="1222" spans="9:9" x14ac:dyDescent="0.2">
      <c r="I1222" s="71"/>
    </row>
    <row r="1223" spans="9:9" x14ac:dyDescent="0.2">
      <c r="I1223" s="71"/>
    </row>
    <row r="1224" spans="9:9" x14ac:dyDescent="0.2">
      <c r="I1224" s="71"/>
    </row>
    <row r="1225" spans="9:9" x14ac:dyDescent="0.2">
      <c r="I1225" s="71"/>
    </row>
    <row r="1226" spans="9:9" x14ac:dyDescent="0.2">
      <c r="I1226" s="71"/>
    </row>
    <row r="1227" spans="9:9" x14ac:dyDescent="0.2">
      <c r="I1227" s="71"/>
    </row>
    <row r="1228" spans="9:9" x14ac:dyDescent="0.2">
      <c r="I1228" s="71"/>
    </row>
    <row r="1229" spans="9:9" x14ac:dyDescent="0.2">
      <c r="I1229" s="71"/>
    </row>
    <row r="1230" spans="9:9" x14ac:dyDescent="0.2">
      <c r="I1230" s="71"/>
    </row>
    <row r="1231" spans="9:9" x14ac:dyDescent="0.2">
      <c r="I1231" s="71"/>
    </row>
    <row r="1232" spans="9:9" x14ac:dyDescent="0.2">
      <c r="I1232" s="71"/>
    </row>
    <row r="1233" spans="9:9" x14ac:dyDescent="0.2">
      <c r="I1233" s="71"/>
    </row>
    <row r="1234" spans="9:9" x14ac:dyDescent="0.2">
      <c r="I1234" s="71"/>
    </row>
    <row r="1235" spans="9:9" x14ac:dyDescent="0.2">
      <c r="I1235" s="71"/>
    </row>
    <row r="1236" spans="9:9" x14ac:dyDescent="0.2">
      <c r="I1236" s="71"/>
    </row>
    <row r="1237" spans="9:9" x14ac:dyDescent="0.2">
      <c r="I1237" s="71"/>
    </row>
    <row r="1238" spans="9:9" x14ac:dyDescent="0.2">
      <c r="I1238" s="71"/>
    </row>
    <row r="1239" spans="9:9" x14ac:dyDescent="0.2">
      <c r="I1239" s="71"/>
    </row>
    <row r="1240" spans="9:9" x14ac:dyDescent="0.2">
      <c r="I1240" s="71"/>
    </row>
    <row r="1241" spans="9:9" x14ac:dyDescent="0.2">
      <c r="I1241" s="71"/>
    </row>
    <row r="1242" spans="9:9" x14ac:dyDescent="0.2">
      <c r="I1242" s="71"/>
    </row>
    <row r="1243" spans="9:9" x14ac:dyDescent="0.2">
      <c r="I1243" s="71"/>
    </row>
    <row r="1244" spans="9:9" x14ac:dyDescent="0.2">
      <c r="I1244" s="71"/>
    </row>
    <row r="1245" spans="9:9" x14ac:dyDescent="0.2">
      <c r="I1245" s="71"/>
    </row>
    <row r="1246" spans="9:9" x14ac:dyDescent="0.2">
      <c r="I1246" s="71"/>
    </row>
    <row r="1247" spans="9:9" x14ac:dyDescent="0.2">
      <c r="I1247" s="71"/>
    </row>
    <row r="1248" spans="9:9" x14ac:dyDescent="0.2">
      <c r="I1248" s="71"/>
    </row>
    <row r="1249" spans="9:9" x14ac:dyDescent="0.2">
      <c r="I1249" s="71"/>
    </row>
    <row r="1250" spans="9:9" x14ac:dyDescent="0.2">
      <c r="I1250" s="71"/>
    </row>
    <row r="1251" spans="9:9" x14ac:dyDescent="0.2">
      <c r="I1251" s="71"/>
    </row>
    <row r="1252" spans="9:9" x14ac:dyDescent="0.2">
      <c r="I1252" s="71"/>
    </row>
    <row r="1253" spans="9:9" x14ac:dyDescent="0.2">
      <c r="I1253" s="71"/>
    </row>
    <row r="1254" spans="9:9" x14ac:dyDescent="0.2">
      <c r="I1254" s="71"/>
    </row>
    <row r="1255" spans="9:9" x14ac:dyDescent="0.2">
      <c r="I1255" s="71"/>
    </row>
    <row r="1256" spans="9:9" x14ac:dyDescent="0.2">
      <c r="I1256" s="71"/>
    </row>
    <row r="1257" spans="9:9" x14ac:dyDescent="0.2">
      <c r="I1257" s="71"/>
    </row>
    <row r="1258" spans="9:9" x14ac:dyDescent="0.2">
      <c r="I1258" s="71"/>
    </row>
    <row r="1259" spans="9:9" x14ac:dyDescent="0.2">
      <c r="I1259" s="71"/>
    </row>
    <row r="1260" spans="9:9" x14ac:dyDescent="0.2">
      <c r="I1260" s="71"/>
    </row>
    <row r="1261" spans="9:9" x14ac:dyDescent="0.2">
      <c r="I1261" s="71"/>
    </row>
    <row r="1262" spans="9:9" x14ac:dyDescent="0.2">
      <c r="I1262" s="71"/>
    </row>
    <row r="1263" spans="9:9" x14ac:dyDescent="0.2">
      <c r="I1263" s="71"/>
    </row>
    <row r="1264" spans="9:9" x14ac:dyDescent="0.2">
      <c r="I1264" s="71"/>
    </row>
    <row r="1265" spans="9:9" x14ac:dyDescent="0.2">
      <c r="I1265" s="71"/>
    </row>
    <row r="1266" spans="9:9" x14ac:dyDescent="0.2">
      <c r="I1266" s="71"/>
    </row>
    <row r="1267" spans="9:9" x14ac:dyDescent="0.2">
      <c r="I1267" s="71"/>
    </row>
    <row r="1268" spans="9:9" x14ac:dyDescent="0.2">
      <c r="I1268" s="71"/>
    </row>
    <row r="1269" spans="9:9" x14ac:dyDescent="0.2">
      <c r="I1269" s="71"/>
    </row>
    <row r="1270" spans="9:9" x14ac:dyDescent="0.2">
      <c r="I1270" s="71"/>
    </row>
    <row r="1271" spans="9:9" x14ac:dyDescent="0.2">
      <c r="I1271" s="71"/>
    </row>
    <row r="1272" spans="9:9" x14ac:dyDescent="0.2">
      <c r="I1272" s="71"/>
    </row>
    <row r="1273" spans="9:9" x14ac:dyDescent="0.2">
      <c r="I1273" s="71"/>
    </row>
    <row r="1274" spans="9:9" x14ac:dyDescent="0.2">
      <c r="I1274" s="71"/>
    </row>
    <row r="1275" spans="9:9" x14ac:dyDescent="0.2">
      <c r="I1275" s="71"/>
    </row>
    <row r="1276" spans="9:9" x14ac:dyDescent="0.2">
      <c r="I1276" s="71"/>
    </row>
    <row r="1277" spans="9:9" x14ac:dyDescent="0.2">
      <c r="I1277" s="71"/>
    </row>
    <row r="1278" spans="9:9" x14ac:dyDescent="0.2">
      <c r="I1278" s="71"/>
    </row>
    <row r="1279" spans="9:9" x14ac:dyDescent="0.2">
      <c r="I1279" s="71"/>
    </row>
    <row r="1280" spans="9:9" x14ac:dyDescent="0.2">
      <c r="I1280" s="71"/>
    </row>
    <row r="1281" spans="9:9" x14ac:dyDescent="0.2">
      <c r="I1281" s="71"/>
    </row>
    <row r="1282" spans="9:9" x14ac:dyDescent="0.2">
      <c r="I1282" s="71"/>
    </row>
    <row r="1283" spans="9:9" x14ac:dyDescent="0.2">
      <c r="I1283" s="71"/>
    </row>
    <row r="1284" spans="9:9" x14ac:dyDescent="0.2">
      <c r="I1284" s="71"/>
    </row>
    <row r="1285" spans="9:9" x14ac:dyDescent="0.2">
      <c r="I1285" s="71"/>
    </row>
    <row r="1286" spans="9:9" x14ac:dyDescent="0.2">
      <c r="I1286" s="71"/>
    </row>
    <row r="1287" spans="9:9" x14ac:dyDescent="0.2">
      <c r="I1287" s="71"/>
    </row>
    <row r="1288" spans="9:9" x14ac:dyDescent="0.2">
      <c r="I1288" s="71"/>
    </row>
    <row r="1289" spans="9:9" x14ac:dyDescent="0.2">
      <c r="I1289" s="71"/>
    </row>
    <row r="1290" spans="9:9" x14ac:dyDescent="0.2">
      <c r="I1290" s="71"/>
    </row>
    <row r="1291" spans="9:9" x14ac:dyDescent="0.2">
      <c r="I1291" s="71"/>
    </row>
    <row r="1292" spans="9:9" x14ac:dyDescent="0.2">
      <c r="I1292" s="71"/>
    </row>
    <row r="1293" spans="9:9" x14ac:dyDescent="0.2">
      <c r="I1293" s="71"/>
    </row>
    <row r="1294" spans="9:9" x14ac:dyDescent="0.2">
      <c r="I1294" s="71"/>
    </row>
    <row r="1295" spans="9:9" x14ac:dyDescent="0.2">
      <c r="I1295" s="71"/>
    </row>
    <row r="1296" spans="9:9" x14ac:dyDescent="0.2">
      <c r="I1296" s="71"/>
    </row>
    <row r="1297" spans="9:9" x14ac:dyDescent="0.2">
      <c r="I1297" s="71"/>
    </row>
    <row r="1298" spans="9:9" x14ac:dyDescent="0.2">
      <c r="I1298" s="71"/>
    </row>
    <row r="1299" spans="9:9" x14ac:dyDescent="0.2">
      <c r="I1299" s="71"/>
    </row>
    <row r="1300" spans="9:9" x14ac:dyDescent="0.2">
      <c r="I1300" s="71"/>
    </row>
    <row r="1301" spans="9:9" x14ac:dyDescent="0.2">
      <c r="I1301" s="71"/>
    </row>
    <row r="1302" spans="9:9" x14ac:dyDescent="0.2">
      <c r="I1302" s="71"/>
    </row>
    <row r="1303" spans="9:9" x14ac:dyDescent="0.2">
      <c r="I1303" s="71"/>
    </row>
    <row r="1304" spans="9:9" x14ac:dyDescent="0.2">
      <c r="I1304" s="71"/>
    </row>
    <row r="1305" spans="9:9" x14ac:dyDescent="0.2">
      <c r="I1305" s="71"/>
    </row>
    <row r="1306" spans="9:9" x14ac:dyDescent="0.2">
      <c r="I1306" s="71"/>
    </row>
    <row r="1307" spans="9:9" x14ac:dyDescent="0.2">
      <c r="I1307" s="71"/>
    </row>
    <row r="1308" spans="9:9" x14ac:dyDescent="0.2">
      <c r="I1308" s="71"/>
    </row>
    <row r="1309" spans="9:9" x14ac:dyDescent="0.2">
      <c r="I1309" s="71"/>
    </row>
    <row r="1310" spans="9:9" x14ac:dyDescent="0.2">
      <c r="I1310" s="71"/>
    </row>
    <row r="1311" spans="9:9" x14ac:dyDescent="0.2">
      <c r="I1311" s="71"/>
    </row>
    <row r="1312" spans="9:9" x14ac:dyDescent="0.2">
      <c r="I1312" s="71"/>
    </row>
    <row r="1313" spans="9:9" x14ac:dyDescent="0.2">
      <c r="I1313" s="71"/>
    </row>
    <row r="1314" spans="9:9" x14ac:dyDescent="0.2">
      <c r="I1314" s="71"/>
    </row>
    <row r="1315" spans="9:9" x14ac:dyDescent="0.2">
      <c r="I1315" s="71"/>
    </row>
    <row r="1316" spans="9:9" x14ac:dyDescent="0.2">
      <c r="I1316" s="71"/>
    </row>
    <row r="1317" spans="9:9" x14ac:dyDescent="0.2">
      <c r="I1317" s="71"/>
    </row>
    <row r="1318" spans="9:9" x14ac:dyDescent="0.2">
      <c r="I1318" s="71"/>
    </row>
    <row r="1319" spans="9:9" x14ac:dyDescent="0.2">
      <c r="I1319" s="71"/>
    </row>
    <row r="1320" spans="9:9" x14ac:dyDescent="0.2">
      <c r="I1320" s="71"/>
    </row>
    <row r="1321" spans="9:9" x14ac:dyDescent="0.2">
      <c r="I1321" s="71"/>
    </row>
    <row r="1322" spans="9:9" x14ac:dyDescent="0.2">
      <c r="I1322" s="71"/>
    </row>
    <row r="1323" spans="9:9" x14ac:dyDescent="0.2">
      <c r="I1323" s="71"/>
    </row>
    <row r="1324" spans="9:9" x14ac:dyDescent="0.2">
      <c r="I1324" s="71"/>
    </row>
    <row r="1325" spans="9:9" x14ac:dyDescent="0.2">
      <c r="I1325" s="71"/>
    </row>
    <row r="1326" spans="9:9" x14ac:dyDescent="0.2">
      <c r="I1326" s="71"/>
    </row>
    <row r="1327" spans="9:9" x14ac:dyDescent="0.2">
      <c r="I1327" s="71"/>
    </row>
    <row r="1328" spans="9:9" x14ac:dyDescent="0.2">
      <c r="I1328" s="71"/>
    </row>
    <row r="1329" spans="9:9" x14ac:dyDescent="0.2">
      <c r="I1329" s="71"/>
    </row>
    <row r="1330" spans="9:9" x14ac:dyDescent="0.2">
      <c r="I1330" s="71"/>
    </row>
    <row r="1331" spans="9:9" x14ac:dyDescent="0.2">
      <c r="I1331" s="71"/>
    </row>
    <row r="1332" spans="9:9" x14ac:dyDescent="0.2">
      <c r="I1332" s="71"/>
    </row>
    <row r="1333" spans="9:9" x14ac:dyDescent="0.2">
      <c r="I1333" s="71"/>
    </row>
    <row r="1334" spans="9:9" x14ac:dyDescent="0.2">
      <c r="I1334" s="71"/>
    </row>
    <row r="1335" spans="9:9" x14ac:dyDescent="0.2">
      <c r="I1335" s="71"/>
    </row>
    <row r="1336" spans="9:9" x14ac:dyDescent="0.2">
      <c r="I1336" s="71"/>
    </row>
    <row r="1337" spans="9:9" x14ac:dyDescent="0.2">
      <c r="I1337" s="71"/>
    </row>
    <row r="1338" spans="9:9" x14ac:dyDescent="0.2">
      <c r="I1338" s="71"/>
    </row>
    <row r="1339" spans="9:9" x14ac:dyDescent="0.2">
      <c r="I1339" s="71"/>
    </row>
    <row r="1340" spans="9:9" x14ac:dyDescent="0.2">
      <c r="I1340" s="71"/>
    </row>
    <row r="1341" spans="9:9" x14ac:dyDescent="0.2">
      <c r="I1341" s="71"/>
    </row>
    <row r="1342" spans="9:9" x14ac:dyDescent="0.2">
      <c r="I1342" s="71"/>
    </row>
    <row r="1343" spans="9:9" x14ac:dyDescent="0.2">
      <c r="I1343" s="71"/>
    </row>
    <row r="1344" spans="9:9" x14ac:dyDescent="0.2">
      <c r="I1344" s="71"/>
    </row>
    <row r="1345" spans="9:9" x14ac:dyDescent="0.2">
      <c r="I1345" s="71"/>
    </row>
    <row r="1346" spans="9:9" x14ac:dyDescent="0.2">
      <c r="I1346" s="71"/>
    </row>
    <row r="1347" spans="9:9" x14ac:dyDescent="0.2">
      <c r="I1347" s="71"/>
    </row>
    <row r="1348" spans="9:9" x14ac:dyDescent="0.2">
      <c r="I1348" s="71"/>
    </row>
    <row r="1349" spans="9:9" x14ac:dyDescent="0.2">
      <c r="I1349" s="71"/>
    </row>
    <row r="1350" spans="9:9" x14ac:dyDescent="0.2">
      <c r="I1350" s="71"/>
    </row>
    <row r="1351" spans="9:9" x14ac:dyDescent="0.2">
      <c r="I1351" s="71"/>
    </row>
    <row r="1352" spans="9:9" x14ac:dyDescent="0.2">
      <c r="I1352" s="71"/>
    </row>
    <row r="1353" spans="9:9" x14ac:dyDescent="0.2">
      <c r="I1353" s="71"/>
    </row>
    <row r="1354" spans="9:9" x14ac:dyDescent="0.2">
      <c r="I1354" s="71"/>
    </row>
    <row r="1355" spans="9:9" x14ac:dyDescent="0.2">
      <c r="I1355" s="71"/>
    </row>
    <row r="1356" spans="9:9" x14ac:dyDescent="0.2">
      <c r="I1356" s="71"/>
    </row>
    <row r="1357" spans="9:9" x14ac:dyDescent="0.2">
      <c r="I1357" s="71"/>
    </row>
    <row r="1358" spans="9:9" x14ac:dyDescent="0.2">
      <c r="I1358" s="71"/>
    </row>
    <row r="1359" spans="9:9" x14ac:dyDescent="0.2">
      <c r="I1359" s="71"/>
    </row>
    <row r="1360" spans="9:9" x14ac:dyDescent="0.2">
      <c r="I1360" s="71"/>
    </row>
    <row r="1361" spans="9:9" x14ac:dyDescent="0.2">
      <c r="I1361" s="71"/>
    </row>
    <row r="1362" spans="9:9" x14ac:dyDescent="0.2">
      <c r="I1362" s="71"/>
    </row>
    <row r="1363" spans="9:9" x14ac:dyDescent="0.2">
      <c r="I1363" s="71"/>
    </row>
    <row r="1364" spans="9:9" x14ac:dyDescent="0.2">
      <c r="I1364" s="71"/>
    </row>
    <row r="1365" spans="9:9" x14ac:dyDescent="0.2">
      <c r="I1365" s="71"/>
    </row>
    <row r="1366" spans="9:9" x14ac:dyDescent="0.2">
      <c r="I1366" s="71"/>
    </row>
    <row r="1367" spans="9:9" x14ac:dyDescent="0.2">
      <c r="I1367" s="71"/>
    </row>
    <row r="1368" spans="9:9" x14ac:dyDescent="0.2">
      <c r="I1368" s="71"/>
    </row>
    <row r="1369" spans="9:9" x14ac:dyDescent="0.2">
      <c r="I1369" s="71"/>
    </row>
    <row r="1370" spans="9:9" x14ac:dyDescent="0.2">
      <c r="I1370" s="71"/>
    </row>
    <row r="1371" spans="9:9" x14ac:dyDescent="0.2">
      <c r="I1371" s="71"/>
    </row>
    <row r="1372" spans="9:9" x14ac:dyDescent="0.2">
      <c r="I1372" s="71"/>
    </row>
    <row r="1373" spans="9:9" x14ac:dyDescent="0.2">
      <c r="I1373" s="71"/>
    </row>
    <row r="1374" spans="9:9" x14ac:dyDescent="0.2">
      <c r="I1374" s="71"/>
    </row>
    <row r="1375" spans="9:9" x14ac:dyDescent="0.2">
      <c r="I1375" s="71"/>
    </row>
    <row r="1376" spans="9:9" x14ac:dyDescent="0.2">
      <c r="I1376" s="71"/>
    </row>
    <row r="1377" spans="9:9" x14ac:dyDescent="0.2">
      <c r="I1377" s="71"/>
    </row>
    <row r="1378" spans="9:9" x14ac:dyDescent="0.2">
      <c r="I1378" s="71"/>
    </row>
    <row r="1379" spans="9:9" x14ac:dyDescent="0.2">
      <c r="I1379" s="71"/>
    </row>
    <row r="1380" spans="9:9" x14ac:dyDescent="0.2">
      <c r="I1380" s="71"/>
    </row>
    <row r="1381" spans="9:9" x14ac:dyDescent="0.2">
      <c r="I1381" s="71"/>
    </row>
    <row r="1382" spans="9:9" x14ac:dyDescent="0.2">
      <c r="I1382" s="71"/>
    </row>
    <row r="1383" spans="9:9" x14ac:dyDescent="0.2">
      <c r="I1383" s="71"/>
    </row>
    <row r="1384" spans="9:9" x14ac:dyDescent="0.2">
      <c r="I1384" s="71"/>
    </row>
    <row r="1385" spans="9:9" x14ac:dyDescent="0.2">
      <c r="I1385" s="71"/>
    </row>
    <row r="1386" spans="9:9" x14ac:dyDescent="0.2">
      <c r="I1386" s="71"/>
    </row>
    <row r="1387" spans="9:9" x14ac:dyDescent="0.2">
      <c r="I1387" s="7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FTP"/>
  <dimension ref="A1:BB251"/>
  <sheetViews>
    <sheetView workbookViewId="0"/>
  </sheetViews>
  <sheetFormatPr defaultRowHeight="11.25" x14ac:dyDescent="0.2"/>
  <cols>
    <col min="1" max="1" width="20.6640625" style="6" customWidth="1"/>
    <col min="2" max="2" width="12.1640625" style="6" customWidth="1"/>
    <col min="3" max="3" width="26" style="6" customWidth="1"/>
    <col min="4" max="5" width="22.33203125" style="6" customWidth="1"/>
    <col min="6" max="6" width="14.83203125" style="21" customWidth="1"/>
    <col min="7" max="8" width="12.5" style="6" customWidth="1"/>
    <col min="9" max="10" width="16.33203125" style="6" customWidth="1"/>
    <col min="11" max="11" width="18.1640625" style="6" customWidth="1"/>
    <col min="12" max="12" width="14.33203125" style="6" customWidth="1"/>
    <col min="13" max="13" width="13.1640625" style="6" customWidth="1"/>
    <col min="14" max="14" width="15.83203125" style="6" customWidth="1"/>
    <col min="15" max="15" width="17.1640625" style="6" customWidth="1"/>
    <col min="16" max="16" width="13.83203125" style="6" customWidth="1"/>
    <col min="17" max="17" width="18.6640625" style="6" bestFit="1" customWidth="1"/>
    <col min="18" max="18" width="21.33203125" style="6" bestFit="1" customWidth="1"/>
    <col min="19" max="19" width="14.33203125" style="6" customWidth="1"/>
    <col min="20" max="20" width="18.6640625" style="6" bestFit="1" customWidth="1"/>
    <col min="21" max="21" width="21.33203125" style="6" bestFit="1" customWidth="1"/>
    <col min="22" max="22" width="14.6640625" style="6" customWidth="1"/>
    <col min="23" max="23" width="18.6640625" style="6" bestFit="1" customWidth="1"/>
    <col min="24" max="24" width="21.33203125" style="6" bestFit="1" customWidth="1"/>
    <col min="25" max="25" width="13.33203125" style="6" customWidth="1"/>
    <col min="26" max="26" width="18.6640625" style="6" bestFit="1" customWidth="1"/>
    <col min="27" max="27" width="21.33203125" style="6" bestFit="1" customWidth="1"/>
    <col min="28" max="28" width="14.1640625" style="6" customWidth="1"/>
    <col min="29" max="29" width="18.6640625" style="6" bestFit="1" customWidth="1"/>
    <col min="30" max="30" width="21.33203125" style="6" bestFit="1" customWidth="1"/>
    <col min="31" max="31" width="17.83203125" style="6" bestFit="1" customWidth="1"/>
    <col min="32" max="32" width="18.6640625" style="6" bestFit="1" customWidth="1"/>
    <col min="33" max="33" width="21.33203125" style="6" bestFit="1" customWidth="1"/>
    <col min="34" max="34" width="13.83203125" style="6" customWidth="1"/>
    <col min="35" max="35" width="18.6640625" style="6" bestFit="1" customWidth="1"/>
    <col min="36" max="36" width="21.33203125" style="6" bestFit="1" customWidth="1"/>
    <col min="37" max="37" width="15.5" style="6" customWidth="1"/>
    <col min="38" max="38" width="17.1640625" style="6" customWidth="1"/>
    <col min="39" max="39" width="24.33203125" style="6" bestFit="1" customWidth="1"/>
    <col min="40" max="40" width="17.1640625" style="6" customWidth="1"/>
    <col min="41" max="41" width="28.6640625" style="6" bestFit="1" customWidth="1"/>
    <col min="42" max="42" width="21" style="6" customWidth="1"/>
    <col min="43" max="43" width="24.5" style="6" customWidth="1"/>
    <col min="44" max="44" width="16.83203125" style="6" bestFit="1" customWidth="1"/>
    <col min="45" max="45" width="28.6640625" style="6" customWidth="1"/>
    <col min="46" max="46" width="19.6640625" style="6" bestFit="1" customWidth="1"/>
    <col min="47" max="47" width="24.1640625" style="6" customWidth="1"/>
    <col min="48" max="48" width="16.83203125" style="6" bestFit="1" customWidth="1"/>
    <col min="49" max="49" width="28" style="6" customWidth="1"/>
    <col min="50" max="50" width="19.33203125" style="6" customWidth="1"/>
    <col min="51" max="51" width="20.1640625" style="6" customWidth="1"/>
    <col min="52" max="52" width="23.33203125" style="6" customWidth="1"/>
    <col min="53" max="53" width="20.6640625" style="6" customWidth="1"/>
    <col min="54" max="54" width="23.33203125" style="6" bestFit="1" customWidth="1"/>
    <col min="55" max="55" width="9.33203125" style="13"/>
    <col min="56" max="56" width="3.33203125" style="13" customWidth="1"/>
    <col min="57" max="16384" width="9.33203125" style="13"/>
  </cols>
  <sheetData>
    <row r="1" spans="1:54" ht="22.5" x14ac:dyDescent="0.2">
      <c r="A1" s="47" t="s">
        <v>377</v>
      </c>
      <c r="B1" s="49">
        <v>90484315</v>
      </c>
      <c r="C1" s="7" t="s">
        <v>378</v>
      </c>
      <c r="D1" s="50">
        <v>22</v>
      </c>
      <c r="E1" s="15" t="s">
        <v>379</v>
      </c>
      <c r="F1" s="112">
        <f ca="1">SUM(AP4:AP1000,AT4:AT1000,AX4:AX1000)-SUM(AZ4:AZ1000,BB4:BB1000)</f>
        <v>0</v>
      </c>
      <c r="G1" s="113"/>
      <c r="H1" s="19" t="s">
        <v>380</v>
      </c>
      <c r="I1" s="107" t="s">
        <v>381</v>
      </c>
      <c r="J1" s="108"/>
      <c r="K1" s="19" t="s">
        <v>382</v>
      </c>
      <c r="L1" s="102" t="s">
        <v>429</v>
      </c>
      <c r="M1" s="107" t="s">
        <v>383</v>
      </c>
      <c r="N1" s="111"/>
      <c r="O1" s="109"/>
      <c r="P1" s="107" t="s">
        <v>384</v>
      </c>
      <c r="Q1" s="111"/>
      <c r="R1" s="109"/>
      <c r="S1" s="107" t="s">
        <v>385</v>
      </c>
      <c r="T1" s="105"/>
      <c r="U1" s="106"/>
      <c r="V1" s="107" t="s">
        <v>386</v>
      </c>
      <c r="W1" s="110"/>
      <c r="X1" s="108"/>
      <c r="Y1" s="107" t="s">
        <v>387</v>
      </c>
      <c r="Z1" s="111"/>
      <c r="AA1" s="109"/>
      <c r="AB1" s="107" t="s">
        <v>388</v>
      </c>
      <c r="AC1" s="110"/>
      <c r="AD1" s="108"/>
      <c r="AE1" s="107" t="s">
        <v>389</v>
      </c>
      <c r="AF1" s="110"/>
      <c r="AG1" s="108"/>
      <c r="AH1" s="107" t="s">
        <v>390</v>
      </c>
      <c r="AI1" s="111"/>
      <c r="AJ1" s="109"/>
      <c r="AK1" s="107" t="s">
        <v>391</v>
      </c>
      <c r="AL1" s="109"/>
      <c r="AM1" s="107" t="s">
        <v>392</v>
      </c>
      <c r="AN1" s="110"/>
      <c r="AO1" s="110"/>
      <c r="AP1" s="108"/>
      <c r="AQ1" s="107" t="s">
        <v>458</v>
      </c>
      <c r="AR1" s="110"/>
      <c r="AS1" s="110"/>
      <c r="AT1" s="108"/>
      <c r="AU1" s="107" t="s">
        <v>393</v>
      </c>
      <c r="AV1" s="110"/>
      <c r="AW1" s="110"/>
      <c r="AX1" s="108"/>
      <c r="AY1" s="107" t="s">
        <v>394</v>
      </c>
      <c r="AZ1" s="108"/>
      <c r="BA1" s="107" t="s">
        <v>395</v>
      </c>
      <c r="BB1" s="108"/>
    </row>
    <row r="2" spans="1:54" ht="45" x14ac:dyDescent="0.2">
      <c r="A2" s="107" t="s">
        <v>396</v>
      </c>
      <c r="B2" s="105"/>
      <c r="C2" s="105"/>
      <c r="D2" s="105"/>
      <c r="E2" s="105"/>
      <c r="F2" s="105"/>
      <c r="G2" s="106"/>
      <c r="H2" s="19" t="s">
        <v>130</v>
      </c>
      <c r="I2" s="102" t="s">
        <v>397</v>
      </c>
      <c r="J2" s="259"/>
      <c r="K2" s="19" t="s">
        <v>99</v>
      </c>
      <c r="L2" s="19" t="s">
        <v>430</v>
      </c>
      <c r="M2" s="260" t="s">
        <v>100</v>
      </c>
      <c r="N2" s="260" t="s">
        <v>101</v>
      </c>
      <c r="O2" s="260" t="s">
        <v>102</v>
      </c>
      <c r="P2" s="260" t="s">
        <v>100</v>
      </c>
      <c r="Q2" s="260" t="s">
        <v>101</v>
      </c>
      <c r="R2" s="260" t="s">
        <v>102</v>
      </c>
      <c r="S2" s="260" t="s">
        <v>100</v>
      </c>
      <c r="T2" s="260" t="s">
        <v>101</v>
      </c>
      <c r="U2" s="260" t="s">
        <v>102</v>
      </c>
      <c r="V2" s="260" t="s">
        <v>100</v>
      </c>
      <c r="W2" s="260" t="s">
        <v>101</v>
      </c>
      <c r="X2" s="260" t="s">
        <v>102</v>
      </c>
      <c r="Y2" s="260" t="s">
        <v>100</v>
      </c>
      <c r="Z2" s="260" t="s">
        <v>101</v>
      </c>
      <c r="AA2" s="260" t="s">
        <v>102</v>
      </c>
      <c r="AB2" s="260" t="s">
        <v>100</v>
      </c>
      <c r="AC2" s="260" t="s">
        <v>101</v>
      </c>
      <c r="AD2" s="260" t="s">
        <v>102</v>
      </c>
      <c r="AE2" s="260" t="s">
        <v>100</v>
      </c>
      <c r="AF2" s="260" t="s">
        <v>101</v>
      </c>
      <c r="AG2" s="260" t="s">
        <v>102</v>
      </c>
      <c r="AH2" s="260" t="s">
        <v>100</v>
      </c>
      <c r="AI2" s="260" t="s">
        <v>101</v>
      </c>
      <c r="AJ2" s="260" t="s">
        <v>102</v>
      </c>
      <c r="AK2" s="260" t="s">
        <v>453</v>
      </c>
      <c r="AL2" s="260" t="s">
        <v>454</v>
      </c>
      <c r="AM2" s="260" t="s">
        <v>455</v>
      </c>
      <c r="AN2" s="260" t="s">
        <v>456</v>
      </c>
      <c r="AO2" s="260" t="s">
        <v>457</v>
      </c>
      <c r="AP2" s="260" t="s">
        <v>98</v>
      </c>
      <c r="AQ2" s="260" t="s">
        <v>455</v>
      </c>
      <c r="AR2" s="260" t="s">
        <v>456</v>
      </c>
      <c r="AS2" s="260" t="s">
        <v>457</v>
      </c>
      <c r="AT2" s="260" t="s">
        <v>98</v>
      </c>
      <c r="AU2" s="260" t="s">
        <v>455</v>
      </c>
      <c r="AV2" s="260" t="s">
        <v>456</v>
      </c>
      <c r="AW2" s="260" t="s">
        <v>457</v>
      </c>
      <c r="AX2" s="260" t="s">
        <v>98</v>
      </c>
      <c r="AY2" s="260" t="s">
        <v>103</v>
      </c>
      <c r="AZ2" s="260" t="s">
        <v>104</v>
      </c>
      <c r="BA2" s="260" t="s">
        <v>103</v>
      </c>
      <c r="BB2" s="260" t="s">
        <v>104</v>
      </c>
    </row>
    <row r="3" spans="1:54" ht="21" customHeight="1" x14ac:dyDescent="0.2">
      <c r="A3" s="19" t="s">
        <v>128</v>
      </c>
      <c r="B3" s="19" t="s">
        <v>129</v>
      </c>
      <c r="C3" s="19"/>
      <c r="D3" s="19"/>
      <c r="E3" s="19"/>
      <c r="F3" s="46"/>
      <c r="G3" s="19"/>
      <c r="H3" s="258" t="s">
        <v>131</v>
      </c>
      <c r="I3" s="19" t="s">
        <v>126</v>
      </c>
      <c r="J3" s="19" t="s">
        <v>127</v>
      </c>
      <c r="K3" s="19" t="s">
        <v>246</v>
      </c>
      <c r="L3" s="19" t="s">
        <v>431</v>
      </c>
      <c r="M3" s="19" t="s">
        <v>398</v>
      </c>
      <c r="N3" s="19" t="s">
        <v>399</v>
      </c>
      <c r="O3" s="19" t="s">
        <v>400</v>
      </c>
      <c r="P3" s="19" t="s">
        <v>398</v>
      </c>
      <c r="Q3" s="19" t="s">
        <v>399</v>
      </c>
      <c r="R3" s="19" t="s">
        <v>400</v>
      </c>
      <c r="S3" s="19" t="s">
        <v>398</v>
      </c>
      <c r="T3" s="19" t="s">
        <v>399</v>
      </c>
      <c r="U3" s="19" t="s">
        <v>400</v>
      </c>
      <c r="V3" s="19" t="s">
        <v>398</v>
      </c>
      <c r="W3" s="19" t="s">
        <v>399</v>
      </c>
      <c r="X3" s="19" t="s">
        <v>400</v>
      </c>
      <c r="Y3" s="19" t="s">
        <v>398</v>
      </c>
      <c r="Z3" s="19" t="s">
        <v>399</v>
      </c>
      <c r="AA3" s="19" t="s">
        <v>400</v>
      </c>
      <c r="AB3" s="19" t="s">
        <v>398</v>
      </c>
      <c r="AC3" s="19" t="s">
        <v>399</v>
      </c>
      <c r="AD3" s="19" t="s">
        <v>400</v>
      </c>
      <c r="AE3" s="19" t="s">
        <v>398</v>
      </c>
      <c r="AF3" s="19" t="s">
        <v>399</v>
      </c>
      <c r="AG3" s="19" t="s">
        <v>400</v>
      </c>
      <c r="AH3" s="19" t="s">
        <v>398</v>
      </c>
      <c r="AI3" s="19" t="s">
        <v>399</v>
      </c>
      <c r="AJ3" s="19" t="s">
        <v>400</v>
      </c>
      <c r="AK3" s="19" t="s">
        <v>401</v>
      </c>
      <c r="AL3" s="19" t="s">
        <v>402</v>
      </c>
      <c r="AM3" s="19" t="s">
        <v>403</v>
      </c>
      <c r="AN3" s="19" t="s">
        <v>404</v>
      </c>
      <c r="AO3" s="19" t="s">
        <v>405</v>
      </c>
      <c r="AP3" s="19" t="s">
        <v>406</v>
      </c>
      <c r="AQ3" s="19" t="s">
        <v>403</v>
      </c>
      <c r="AR3" s="19" t="s">
        <v>404</v>
      </c>
      <c r="AS3" s="19" t="s">
        <v>405</v>
      </c>
      <c r="AT3" s="19" t="s">
        <v>406</v>
      </c>
      <c r="AU3" s="19" t="s">
        <v>403</v>
      </c>
      <c r="AV3" s="19" t="s">
        <v>404</v>
      </c>
      <c r="AW3" s="19" t="s">
        <v>405</v>
      </c>
      <c r="AX3" s="19" t="s">
        <v>406</v>
      </c>
      <c r="AY3" s="19" t="s">
        <v>407</v>
      </c>
      <c r="AZ3" s="19" t="s">
        <v>408</v>
      </c>
      <c r="BA3" s="19" t="s">
        <v>407</v>
      </c>
      <c r="BB3" s="19" t="s">
        <v>408</v>
      </c>
    </row>
    <row r="4" spans="1:54" x14ac:dyDescent="0.2">
      <c r="A4" s="6">
        <f>Ident!A4</f>
        <v>0</v>
      </c>
      <c r="B4" s="6">
        <f>Ident!B4</f>
        <v>0</v>
      </c>
      <c r="H4" s="293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93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93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93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93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93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93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93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93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93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93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93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93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93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93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93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93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93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93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93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93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93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93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93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93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93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93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93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93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93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93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93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93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93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93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93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93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93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93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93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93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93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93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93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93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93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93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93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93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93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93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93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93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93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93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93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93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93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93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93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93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93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93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93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93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93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93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93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93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93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93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93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93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93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93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93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93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93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93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93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93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93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93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93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93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93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93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93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93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93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93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93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93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93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93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93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93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93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93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93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93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93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93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93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93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93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93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93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93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93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93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93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93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93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93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93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93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93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93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93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93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93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93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93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93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93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93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93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93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93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93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93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93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93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93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93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93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93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93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93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93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93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93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93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93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93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93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93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93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93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93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93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93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93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93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93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93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93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93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93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93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93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93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93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93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93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93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93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93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93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93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93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93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93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93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93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93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93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93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93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93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93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93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93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93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93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93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93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93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93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93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93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93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93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93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93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93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93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93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93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93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93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93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93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93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93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93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93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93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93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93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93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93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93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93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93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93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93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93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93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93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93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93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93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93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93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93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93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93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93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93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93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93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93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93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93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93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93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93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93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93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93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93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93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93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93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93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Internet"/>
  <dimension ref="A1:AE300"/>
  <sheetViews>
    <sheetView workbookViewId="0">
      <selection activeCell="L4" sqref="L4"/>
    </sheetView>
  </sheetViews>
  <sheetFormatPr defaultRowHeight="11.25" x14ac:dyDescent="0.2"/>
  <cols>
    <col min="1" max="1" width="14.33203125" style="8" customWidth="1"/>
    <col min="2" max="2" width="21.1640625" style="8" customWidth="1"/>
    <col min="3" max="3" width="19.1640625" style="8" customWidth="1"/>
    <col min="4" max="4" width="21.33203125" style="8" customWidth="1"/>
    <col min="5" max="5" width="12" style="8" bestFit="1" customWidth="1"/>
    <col min="6" max="6" width="21.33203125" style="8" customWidth="1"/>
    <col min="7" max="7" width="10.33203125" style="8" bestFit="1" customWidth="1"/>
    <col min="8" max="9" width="10" style="8" bestFit="1" customWidth="1"/>
    <col min="10" max="12" width="10.5" style="8" customWidth="1"/>
    <col min="13" max="13" width="11" style="8" customWidth="1"/>
    <col min="14" max="14" width="10" style="8" bestFit="1" customWidth="1"/>
    <col min="15" max="16" width="10.5" style="8" bestFit="1" customWidth="1"/>
    <col min="17" max="19" width="11" style="8" customWidth="1"/>
    <col min="20" max="20" width="10" style="8" bestFit="1" customWidth="1"/>
    <col min="21" max="23" width="10.5" style="8" customWidth="1"/>
    <col min="24" max="24" width="9.5" style="8" bestFit="1" customWidth="1"/>
    <col min="25" max="25" width="16.1640625" style="8" bestFit="1" customWidth="1"/>
    <col min="26" max="26" width="16" style="8" customWidth="1"/>
    <col min="27" max="27" width="32.1640625" style="8" bestFit="1" customWidth="1"/>
    <col min="28" max="28" width="21" style="8" bestFit="1" customWidth="1"/>
    <col min="29" max="29" width="16.6640625" style="8" bestFit="1" customWidth="1"/>
    <col min="30" max="30" width="14" style="8" bestFit="1" customWidth="1"/>
    <col min="31" max="31" width="11.1640625" bestFit="1" customWidth="1"/>
  </cols>
  <sheetData>
    <row r="1" spans="1:31" s="52" customFormat="1" ht="12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54"/>
      <c r="F1" s="179" t="s">
        <v>422</v>
      </c>
      <c r="G1" s="61" t="s">
        <v>348</v>
      </c>
      <c r="H1" s="145" t="s">
        <v>324</v>
      </c>
      <c r="I1" s="106"/>
      <c r="J1" s="115" t="s">
        <v>327</v>
      </c>
      <c r="K1" s="106"/>
      <c r="L1" s="145" t="s">
        <v>349</v>
      </c>
      <c r="M1" s="108"/>
      <c r="N1" s="145" t="s">
        <v>329</v>
      </c>
      <c r="O1" s="108"/>
      <c r="P1" s="145" t="s">
        <v>350</v>
      </c>
      <c r="Q1" s="108"/>
      <c r="R1" s="145" t="s">
        <v>351</v>
      </c>
      <c r="S1" s="108"/>
      <c r="T1" s="145" t="s">
        <v>352</v>
      </c>
      <c r="U1" s="108"/>
      <c r="V1" s="145" t="s">
        <v>353</v>
      </c>
      <c r="W1" s="108"/>
      <c r="X1" s="61" t="s">
        <v>339</v>
      </c>
      <c r="Y1" s="145" t="s">
        <v>354</v>
      </c>
      <c r="Z1" s="145" t="s">
        <v>355</v>
      </c>
      <c r="AA1" s="56" t="s">
        <v>265</v>
      </c>
      <c r="AB1" s="56" t="str">
        <f>Ident!B1</f>
        <v>904843-15</v>
      </c>
      <c r="AC1" s="96" t="s">
        <v>266</v>
      </c>
      <c r="AD1" s="109" t="str">
        <f>Ident!D1</f>
        <v>022</v>
      </c>
      <c r="AE1" s="109"/>
    </row>
    <row r="2" spans="1:31" s="52" customFormat="1" ht="11.25" customHeigh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2018.06.a</v>
      </c>
      <c r="E2" s="253"/>
      <c r="F2" s="98"/>
      <c r="G2" s="61" t="s">
        <v>29</v>
      </c>
      <c r="H2" s="61" t="s">
        <v>30</v>
      </c>
      <c r="I2" s="61" t="s">
        <v>31</v>
      </c>
      <c r="J2" s="61" t="s">
        <v>32</v>
      </c>
      <c r="K2" s="61" t="s">
        <v>33</v>
      </c>
      <c r="L2" s="61" t="s">
        <v>35</v>
      </c>
      <c r="M2" s="61" t="s">
        <v>34</v>
      </c>
      <c r="N2" s="61" t="s">
        <v>38</v>
      </c>
      <c r="O2" s="61" t="s">
        <v>39</v>
      </c>
      <c r="P2" s="61" t="s">
        <v>36</v>
      </c>
      <c r="Q2" s="61" t="s">
        <v>37</v>
      </c>
      <c r="R2" s="61" t="s">
        <v>40</v>
      </c>
      <c r="S2" s="61" t="s">
        <v>41</v>
      </c>
      <c r="T2" s="61" t="s">
        <v>42</v>
      </c>
      <c r="U2" s="61" t="s">
        <v>43</v>
      </c>
      <c r="V2" s="61" t="s">
        <v>44</v>
      </c>
      <c r="W2" s="61" t="s">
        <v>45</v>
      </c>
      <c r="X2" s="61" t="s">
        <v>46</v>
      </c>
      <c r="Y2" s="145" t="s">
        <v>375</v>
      </c>
      <c r="Z2" s="145" t="s">
        <v>376</v>
      </c>
      <c r="AA2" s="47" t="s">
        <v>269</v>
      </c>
      <c r="AB2" s="105"/>
      <c r="AC2" s="105"/>
      <c r="AD2" s="106"/>
      <c r="AE2" s="106"/>
    </row>
    <row r="3" spans="1:31" s="52" customFormat="1" ht="33.75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94" t="s">
        <v>380</v>
      </c>
      <c r="F3" s="19" t="s">
        <v>423</v>
      </c>
      <c r="G3" s="257" t="s">
        <v>356</v>
      </c>
      <c r="H3" s="257" t="s">
        <v>357</v>
      </c>
      <c r="I3" s="257" t="s">
        <v>358</v>
      </c>
      <c r="J3" s="257" t="s">
        <v>359</v>
      </c>
      <c r="K3" s="257" t="s">
        <v>360</v>
      </c>
      <c r="L3" s="257" t="s">
        <v>361</v>
      </c>
      <c r="M3" s="257" t="s">
        <v>362</v>
      </c>
      <c r="N3" s="257" t="s">
        <v>363</v>
      </c>
      <c r="O3" s="257" t="s">
        <v>364</v>
      </c>
      <c r="P3" s="257" t="s">
        <v>365</v>
      </c>
      <c r="Q3" s="257" t="s">
        <v>366</v>
      </c>
      <c r="R3" s="257" t="s">
        <v>367</v>
      </c>
      <c r="S3" s="257" t="s">
        <v>368</v>
      </c>
      <c r="T3" s="257" t="s">
        <v>369</v>
      </c>
      <c r="U3" s="257" t="s">
        <v>370</v>
      </c>
      <c r="V3" s="257" t="s">
        <v>371</v>
      </c>
      <c r="W3" s="257" t="s">
        <v>372</v>
      </c>
      <c r="X3" s="257" t="s">
        <v>373</v>
      </c>
      <c r="Y3" s="257" t="str">
        <f>"Ermäßigungskode " &amp; IF(kwnr&gt;=44,4400,1521)</f>
        <v>Ermäßigungskode 4400</v>
      </c>
      <c r="Z3" s="257" t="s">
        <v>374</v>
      </c>
      <c r="AA3" s="19" t="s">
        <v>273</v>
      </c>
      <c r="AB3" s="19" t="s">
        <v>283</v>
      </c>
      <c r="AC3" s="19" t="s">
        <v>275</v>
      </c>
      <c r="AD3" s="19" t="s">
        <v>276</v>
      </c>
      <c r="AE3" s="294" t="s">
        <v>380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95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95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95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95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95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95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95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95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95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95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95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95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95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95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95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95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95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95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95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95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95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95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95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95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95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95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95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95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95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95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95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95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95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95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95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95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95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95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95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95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95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95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95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95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95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95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95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95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95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95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95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95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95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95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95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95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95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95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95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95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95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95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95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95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95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95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95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95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95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95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95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95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95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95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95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95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95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95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95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95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95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95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95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95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95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95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95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95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95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95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95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95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95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95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95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95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95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95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95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95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95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95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95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95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95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95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95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95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95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95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95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95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95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95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95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95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95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95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95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95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95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95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95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95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95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95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95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95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95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95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95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95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95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95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95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95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95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95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95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95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95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95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95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95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95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95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95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95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95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95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95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95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95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95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95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95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95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95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95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95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95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95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95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95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95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95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95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95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95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95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95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95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95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95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95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95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95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95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95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95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95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95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95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95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95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95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95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95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95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95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95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95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95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95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95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95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95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95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95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95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95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95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95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95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95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95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95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95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95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95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95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95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95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95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95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95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95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95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95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95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95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95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95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95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95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95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95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95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95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95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95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95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95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95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95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95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95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95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95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95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95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95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95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95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95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95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95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95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95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95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95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95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95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95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95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95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95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95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95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95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95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95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95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95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95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95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95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95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95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95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95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95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95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95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95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95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95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95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95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95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95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95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95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95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95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95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95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95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95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95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95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95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95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95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95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95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95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95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95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95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95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95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95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95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95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95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95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95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95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95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95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95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95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95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95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95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95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95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95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95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95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95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95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95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95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95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95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95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95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95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95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95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95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95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95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95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95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95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95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95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95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95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95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95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95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95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95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95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95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95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95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95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95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95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95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95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95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95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95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95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95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95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95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95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95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95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95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95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95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95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95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95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95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95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95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95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95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95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95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95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95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95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95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95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95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95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95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95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95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95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95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95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95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95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95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95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95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95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95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95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95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95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95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95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95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95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95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95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95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95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95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95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95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95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95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95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95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95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95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95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95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95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95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95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95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95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95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95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95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95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95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95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95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95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95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95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95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95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95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95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95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95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95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95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95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95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95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95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95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95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95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95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95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95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95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95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95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95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95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95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95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95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95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95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95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95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95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95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95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95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95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95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95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95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95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95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95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95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95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95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95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95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95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95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95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95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95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95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95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95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95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95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95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95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95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95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95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95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95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95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95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95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95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95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95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95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95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95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95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95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95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95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95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95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95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95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95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95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95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95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95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95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95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95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95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95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95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95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95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95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95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95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95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95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95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95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95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95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95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95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95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95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95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95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95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95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95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95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95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95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95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95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95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95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95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95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95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95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95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95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95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95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95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95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95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95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95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95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95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95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95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95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95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95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95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95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95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95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95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95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95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95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95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95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95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95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95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95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95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95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95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95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95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95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Verminderingen" enableFormatConditionsCalculation="0">
    <tabColor indexed="10"/>
  </sheetPr>
  <dimension ref="A1:G64"/>
  <sheetViews>
    <sheetView workbookViewId="0">
      <pane ySplit="3" topLeftCell="A52" activePane="bottomLeft" state="frozenSplit"/>
      <selection pane="bottomLeft" activeCell="A67" sqref="A67"/>
    </sheetView>
  </sheetViews>
  <sheetFormatPr defaultRowHeight="11.25" x14ac:dyDescent="0.2"/>
  <cols>
    <col min="2" max="2" width="26.1640625" customWidth="1"/>
    <col min="3" max="3" width="18.83203125" customWidth="1"/>
    <col min="7" max="7" width="18.6640625" bestFit="1" customWidth="1"/>
  </cols>
  <sheetData>
    <row r="1" spans="1:7" ht="11.25" customHeight="1" x14ac:dyDescent="0.2">
      <c r="A1" s="8" t="s">
        <v>438</v>
      </c>
      <c r="B1" s="8" t="s">
        <v>439</v>
      </c>
      <c r="C1" s="8" t="s">
        <v>440</v>
      </c>
      <c r="D1" s="8" t="s">
        <v>538</v>
      </c>
      <c r="E1" s="288" t="s">
        <v>551</v>
      </c>
      <c r="G1" s="304" t="s">
        <v>619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89">
        <v>0</v>
      </c>
      <c r="G2" s="307">
        <v>43112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89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89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89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89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89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89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89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89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89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89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89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89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89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89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89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89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89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89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89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89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89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89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89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89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89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89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89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89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89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89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89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89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89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89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89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89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89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89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89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89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90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90">
        <v>0</v>
      </c>
    </row>
    <row r="45" spans="1:5" x14ac:dyDescent="0.2">
      <c r="A45" s="14">
        <v>20141</v>
      </c>
      <c r="B45" s="306">
        <v>31.85</v>
      </c>
      <c r="C45" s="9">
        <v>0</v>
      </c>
      <c r="D45" s="9">
        <v>0</v>
      </c>
      <c r="E45" s="290">
        <v>770</v>
      </c>
    </row>
    <row r="46" spans="1:5" x14ac:dyDescent="0.2">
      <c r="A46" s="281">
        <v>20142</v>
      </c>
      <c r="B46" s="289">
        <v>31.85</v>
      </c>
      <c r="C46" s="289">
        <v>0</v>
      </c>
      <c r="D46" s="289">
        <v>0</v>
      </c>
      <c r="E46" s="290">
        <v>770</v>
      </c>
    </row>
    <row r="47" spans="1:5" x14ac:dyDescent="0.2">
      <c r="A47" s="281">
        <v>20143</v>
      </c>
      <c r="B47" s="289">
        <v>31.85</v>
      </c>
      <c r="C47" s="289">
        <v>0</v>
      </c>
      <c r="D47" s="289">
        <v>0</v>
      </c>
      <c r="E47" s="290">
        <v>770</v>
      </c>
    </row>
    <row r="48" spans="1:5" x14ac:dyDescent="0.2">
      <c r="A48" s="281">
        <v>20144</v>
      </c>
      <c r="B48" s="289">
        <v>31.85</v>
      </c>
      <c r="C48" s="289">
        <v>0</v>
      </c>
      <c r="D48" s="289">
        <v>0</v>
      </c>
      <c r="E48" s="290">
        <v>770</v>
      </c>
    </row>
    <row r="49" spans="1:5" x14ac:dyDescent="0.2">
      <c r="A49" s="281">
        <v>20151</v>
      </c>
      <c r="B49" s="289">
        <v>32</v>
      </c>
      <c r="C49" s="289">
        <v>0</v>
      </c>
      <c r="D49" s="289">
        <v>0</v>
      </c>
      <c r="E49" s="290">
        <v>770</v>
      </c>
    </row>
    <row r="50" spans="1:5" x14ac:dyDescent="0.2">
      <c r="A50" s="281">
        <v>20152</v>
      </c>
      <c r="B50" s="289">
        <v>32</v>
      </c>
      <c r="C50" s="289">
        <v>0</v>
      </c>
      <c r="D50" s="289">
        <v>0</v>
      </c>
      <c r="E50" s="290">
        <v>770</v>
      </c>
    </row>
    <row r="51" spans="1:5" x14ac:dyDescent="0.2">
      <c r="A51" s="281">
        <v>20153</v>
      </c>
      <c r="B51" s="289">
        <v>32</v>
      </c>
      <c r="C51" s="289">
        <v>0</v>
      </c>
      <c r="D51" s="289">
        <v>0</v>
      </c>
      <c r="E51" s="290">
        <v>770</v>
      </c>
    </row>
    <row r="52" spans="1:5" x14ac:dyDescent="0.2">
      <c r="A52" s="281">
        <v>20154</v>
      </c>
      <c r="B52" s="289">
        <v>32</v>
      </c>
      <c r="C52" s="289">
        <v>0</v>
      </c>
      <c r="D52" s="289">
        <v>0</v>
      </c>
      <c r="E52" s="290">
        <v>770</v>
      </c>
    </row>
    <row r="53" spans="1:5" x14ac:dyDescent="0.2">
      <c r="A53" s="281">
        <v>20161</v>
      </c>
      <c r="B53" s="289">
        <v>32</v>
      </c>
      <c r="C53" s="289">
        <v>0</v>
      </c>
      <c r="D53" s="289">
        <v>0</v>
      </c>
      <c r="E53" s="290">
        <v>770</v>
      </c>
    </row>
    <row r="54" spans="1:5" x14ac:dyDescent="0.2">
      <c r="A54" s="281">
        <v>20162</v>
      </c>
      <c r="B54" s="289">
        <v>32</v>
      </c>
      <c r="C54" s="289">
        <v>0</v>
      </c>
      <c r="D54" s="289">
        <v>0</v>
      </c>
      <c r="E54" s="290">
        <v>770</v>
      </c>
    </row>
    <row r="55" spans="1:5" x14ac:dyDescent="0.2">
      <c r="A55" s="281">
        <v>20163</v>
      </c>
      <c r="B55" s="289">
        <v>32</v>
      </c>
      <c r="C55" s="289">
        <v>0</v>
      </c>
      <c r="D55" s="289">
        <v>0</v>
      </c>
      <c r="E55" s="290">
        <v>770</v>
      </c>
    </row>
    <row r="56" spans="1:5" x14ac:dyDescent="0.2">
      <c r="A56" s="281">
        <v>20164</v>
      </c>
      <c r="B56" s="289">
        <v>32</v>
      </c>
      <c r="C56" s="289">
        <v>0</v>
      </c>
      <c r="D56" s="289">
        <v>0</v>
      </c>
      <c r="E56" s="290">
        <v>770</v>
      </c>
    </row>
    <row r="57" spans="1:5" x14ac:dyDescent="0.2">
      <c r="A57" s="281">
        <v>20171</v>
      </c>
      <c r="B57" s="289">
        <v>32</v>
      </c>
      <c r="C57" s="289">
        <v>0</v>
      </c>
      <c r="D57" s="289">
        <v>0</v>
      </c>
      <c r="E57" s="290">
        <v>770</v>
      </c>
    </row>
    <row r="58" spans="1:5" x14ac:dyDescent="0.2">
      <c r="A58" s="281">
        <v>20172</v>
      </c>
      <c r="B58" s="289">
        <v>32</v>
      </c>
      <c r="C58" s="289">
        <v>0</v>
      </c>
      <c r="D58" s="289">
        <v>0</v>
      </c>
      <c r="E58" s="290">
        <v>770</v>
      </c>
    </row>
    <row r="59" spans="1:5" x14ac:dyDescent="0.2">
      <c r="A59" s="281">
        <v>20173</v>
      </c>
      <c r="B59" s="289">
        <v>32</v>
      </c>
      <c r="C59" s="289">
        <v>0</v>
      </c>
      <c r="D59" s="289">
        <v>0</v>
      </c>
      <c r="E59" s="290">
        <v>770</v>
      </c>
    </row>
    <row r="60" spans="1:5" x14ac:dyDescent="0.2">
      <c r="A60" s="281">
        <v>20174</v>
      </c>
      <c r="B60" s="289">
        <v>32</v>
      </c>
      <c r="C60" s="289">
        <v>0</v>
      </c>
      <c r="D60" s="289">
        <v>0</v>
      </c>
      <c r="E60" s="290">
        <v>770</v>
      </c>
    </row>
    <row r="61" spans="1:5" x14ac:dyDescent="0.2">
      <c r="A61" s="278">
        <v>20181</v>
      </c>
      <c r="B61" s="273">
        <v>32</v>
      </c>
      <c r="C61" s="273">
        <v>0</v>
      </c>
      <c r="D61" s="273">
        <v>0</v>
      </c>
      <c r="E61" s="274">
        <v>770</v>
      </c>
    </row>
    <row r="62" spans="1:5" x14ac:dyDescent="0.2">
      <c r="A62" s="278">
        <v>20182</v>
      </c>
      <c r="B62" s="273">
        <v>32</v>
      </c>
      <c r="C62" s="273">
        <v>0</v>
      </c>
      <c r="D62" s="273">
        <v>0</v>
      </c>
      <c r="E62" s="274">
        <v>770</v>
      </c>
    </row>
    <row r="63" spans="1:5" x14ac:dyDescent="0.2">
      <c r="A63" s="278">
        <v>20183</v>
      </c>
      <c r="B63" s="273">
        <v>32</v>
      </c>
      <c r="C63" s="273">
        <v>0</v>
      </c>
      <c r="D63" s="273">
        <v>0</v>
      </c>
      <c r="E63" s="274">
        <v>770</v>
      </c>
    </row>
    <row r="64" spans="1:5" x14ac:dyDescent="0.2">
      <c r="A64" s="278">
        <v>20184</v>
      </c>
      <c r="B64" s="273">
        <v>32</v>
      </c>
      <c r="C64" s="273">
        <v>0</v>
      </c>
      <c r="D64" s="273">
        <v>0</v>
      </c>
      <c r="E64" s="274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Globaal" enableFormatConditionsCalculation="0">
    <tabColor indexed="10"/>
  </sheetPr>
  <dimension ref="A1:F41"/>
  <sheetViews>
    <sheetView workbookViewId="0">
      <selection activeCell="A44" sqref="A44"/>
    </sheetView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9.33203125" bestFit="1" customWidth="1"/>
  </cols>
  <sheetData>
    <row r="1" spans="1:6" ht="11.25" customHeight="1" x14ac:dyDescent="0.2">
      <c r="A1" s="8" t="s">
        <v>415</v>
      </c>
      <c r="B1" s="8">
        <f ca="1">INDEX(lijst_dagvergoeding1,kwnr)</f>
        <v>19.55</v>
      </c>
      <c r="C1" s="8" t="s">
        <v>418</v>
      </c>
      <c r="F1" s="304" t="s">
        <v>539</v>
      </c>
    </row>
    <row r="2" spans="1:6" x14ac:dyDescent="0.2">
      <c r="A2" s="8" t="s">
        <v>416</v>
      </c>
      <c r="B2" s="8">
        <f ca="1">INDEX(lijst_dagvergoeding2,kwnr)</f>
        <v>19.55</v>
      </c>
      <c r="C2" s="8" t="s">
        <v>419</v>
      </c>
      <c r="F2" s="308">
        <v>41674</v>
      </c>
    </row>
    <row r="3" spans="1:6" x14ac:dyDescent="0.2">
      <c r="A3" s="8" t="s">
        <v>417</v>
      </c>
      <c r="B3" s="8">
        <f ca="1">INDEX(lijst_dagvergoeding3,kwnr)</f>
        <v>19.55</v>
      </c>
      <c r="C3" s="8" t="s">
        <v>420</v>
      </c>
    </row>
    <row r="4" spans="1:6" x14ac:dyDescent="0.2">
      <c r="A4" s="8" t="s">
        <v>16</v>
      </c>
      <c r="B4" s="8">
        <f>4*fuf</f>
        <v>7.6</v>
      </c>
      <c r="C4" s="8" t="s">
        <v>0</v>
      </c>
    </row>
    <row r="5" spans="1:6" x14ac:dyDescent="0.2">
      <c r="A5" s="278" t="s">
        <v>557</v>
      </c>
      <c r="B5" s="280">
        <v>5</v>
      </c>
      <c r="C5" s="279" t="s">
        <v>558</v>
      </c>
    </row>
    <row r="6" spans="1:6" x14ac:dyDescent="0.2">
      <c r="A6" s="278" t="s">
        <v>559</v>
      </c>
      <c r="B6" s="280">
        <v>4</v>
      </c>
      <c r="C6" s="279" t="s">
        <v>560</v>
      </c>
    </row>
    <row r="7" spans="1:6" x14ac:dyDescent="0.2">
      <c r="A7" s="278" t="s">
        <v>561</v>
      </c>
      <c r="B7" s="280">
        <f>ar*mc</f>
        <v>20</v>
      </c>
      <c r="C7" s="279" t="s">
        <v>562</v>
      </c>
    </row>
    <row r="8" spans="1:6" x14ac:dyDescent="0.2">
      <c r="A8" s="278" t="s">
        <v>17</v>
      </c>
      <c r="B8" s="280">
        <f>ROUND(mm/kpw,4)</f>
        <v>1.9</v>
      </c>
      <c r="C8" s="279" t="s">
        <v>1</v>
      </c>
    </row>
    <row r="9" spans="1:6" x14ac:dyDescent="0.2">
      <c r="A9" s="8" t="s">
        <v>18</v>
      </c>
      <c r="B9" s="8">
        <v>38</v>
      </c>
      <c r="C9" s="8" t="s">
        <v>2</v>
      </c>
    </row>
    <row r="10" spans="1:6" x14ac:dyDescent="0.2">
      <c r="A10" s="8" t="s">
        <v>19</v>
      </c>
      <c r="B10" s="8">
        <v>13</v>
      </c>
      <c r="C10" s="8" t="s">
        <v>3</v>
      </c>
    </row>
    <row r="11" spans="1:6" x14ac:dyDescent="0.2">
      <c r="A11" s="8" t="s">
        <v>20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1562.59</v>
      </c>
      <c r="C12" s="8" t="s">
        <v>8</v>
      </c>
    </row>
    <row r="13" spans="1:6" x14ac:dyDescent="0.2">
      <c r="A13" s="8" t="s">
        <v>6</v>
      </c>
      <c r="B13" s="8">
        <f ca="1">INDEX(lijst_gmm2,kwnr)</f>
        <v>1562.59</v>
      </c>
      <c r="C13" s="8" t="s">
        <v>9</v>
      </c>
    </row>
    <row r="14" spans="1:6" x14ac:dyDescent="0.2">
      <c r="A14" s="8" t="s">
        <v>7</v>
      </c>
      <c r="B14" s="8">
        <f ca="1">INDEX(lijst_gmm3,kwnr)</f>
        <v>1562.59</v>
      </c>
      <c r="C14" s="8" t="s">
        <v>10</v>
      </c>
    </row>
    <row r="15" spans="1:6" x14ac:dyDescent="0.2">
      <c r="A15" s="8" t="s">
        <v>15</v>
      </c>
      <c r="B15" s="8">
        <f ca="1">gmm_1+gmm_2+gmm_3</f>
        <v>4687.7699999999995</v>
      </c>
      <c r="C15" s="8" t="s">
        <v>11</v>
      </c>
    </row>
    <row r="16" spans="1:6" x14ac:dyDescent="0.2">
      <c r="A16" s="8" t="s">
        <v>113</v>
      </c>
      <c r="B16" s="8">
        <f ca="1">ROUND(gmm_1*3/494,2)</f>
        <v>9.49</v>
      </c>
      <c r="C16" s="8" t="s">
        <v>105</v>
      </c>
    </row>
    <row r="17" spans="1:3" x14ac:dyDescent="0.2">
      <c r="A17" s="8" t="s">
        <v>114</v>
      </c>
      <c r="B17" s="8">
        <f ca="1">ROUND(gmm_2*3/494,2)</f>
        <v>9.49</v>
      </c>
      <c r="C17" s="8" t="s">
        <v>106</v>
      </c>
    </row>
    <row r="18" spans="1:3" x14ac:dyDescent="0.2">
      <c r="A18" s="8" t="s">
        <v>115</v>
      </c>
      <c r="B18" s="8">
        <f ca="1">ROUND(gmm_3*3/494,2)</f>
        <v>9.49</v>
      </c>
      <c r="C18" s="8" t="s">
        <v>107</v>
      </c>
    </row>
    <row r="19" spans="1:3" x14ac:dyDescent="0.2">
      <c r="A19" s="8" t="s">
        <v>108</v>
      </c>
      <c r="B19" s="8">
        <f ca="1">ROUND(gmk/494,2)</f>
        <v>9.49</v>
      </c>
      <c r="C19" s="8" t="s">
        <v>109</v>
      </c>
    </row>
    <row r="20" spans="1:3" x14ac:dyDescent="0.2">
      <c r="A20" s="8" t="s">
        <v>112</v>
      </c>
      <c r="B20" s="8">
        <f ca="1">pabij+bijbij+wnbij</f>
        <v>45.2</v>
      </c>
      <c r="C20" s="8" t="s">
        <v>12</v>
      </c>
    </row>
    <row r="21" spans="1:3" x14ac:dyDescent="0.2">
      <c r="A21" s="8" t="s">
        <v>433</v>
      </c>
      <c r="B21" s="9">
        <f ca="1">INDEX(lijst_lagelonen1,kwnr)</f>
        <v>197.67</v>
      </c>
      <c r="C21" s="8" t="s">
        <v>435</v>
      </c>
    </row>
    <row r="22" spans="1:3" x14ac:dyDescent="0.2">
      <c r="A22" s="8" t="s">
        <v>434</v>
      </c>
      <c r="B22" s="9">
        <f ca="1">INDEX(lijst_lagelonen2,kwnr)</f>
        <v>197.67</v>
      </c>
      <c r="C22" s="8" t="s">
        <v>436</v>
      </c>
    </row>
    <row r="23" spans="1:3" x14ac:dyDescent="0.2">
      <c r="A23" s="8" t="s">
        <v>432</v>
      </c>
      <c r="B23" s="9">
        <f ca="1">INDEX(lijst_lagelonen3,kwnr)</f>
        <v>197.67</v>
      </c>
      <c r="C23" s="8" t="s">
        <v>437</v>
      </c>
    </row>
    <row r="24" spans="1:3" x14ac:dyDescent="0.2">
      <c r="A24" s="281" t="s">
        <v>111</v>
      </c>
      <c r="B24" s="282">
        <f ca="1">INDEX(lijst_bvmoo,kwnr)</f>
        <v>770</v>
      </c>
      <c r="C24" s="283" t="s">
        <v>110</v>
      </c>
    </row>
    <row r="25" spans="1:3" x14ac:dyDescent="0.2">
      <c r="A25" s="281" t="s">
        <v>534</v>
      </c>
      <c r="B25" s="282">
        <f ca="1">INDEX(lijst_bvv1521,kwnr)</f>
        <v>32</v>
      </c>
      <c r="C25" s="283" t="s">
        <v>535</v>
      </c>
    </row>
    <row r="26" spans="1:3" x14ac:dyDescent="0.2">
      <c r="A26" s="284" t="s">
        <v>563</v>
      </c>
      <c r="B26" s="218">
        <f ca="1">INDEX(lijst_forfaitdoelgroep,kwnr)</f>
        <v>770</v>
      </c>
      <c r="C26" s="219" t="s">
        <v>564</v>
      </c>
    </row>
    <row r="27" spans="1:3" x14ac:dyDescent="0.2">
      <c r="A27" s="8" t="s">
        <v>53</v>
      </c>
      <c r="B27" s="8">
        <f ca="1">INDEX(lijst_bvwg,kwnr)</f>
        <v>32.03</v>
      </c>
      <c r="C27" s="8" t="s">
        <v>13</v>
      </c>
    </row>
    <row r="28" spans="1:3" x14ac:dyDescent="0.2">
      <c r="A28" s="8" t="s">
        <v>451</v>
      </c>
      <c r="B28" s="8">
        <f ca="1">INDEX(lijst_bvfso,kwnr)</f>
        <v>0.02</v>
      </c>
      <c r="C28" s="8" t="s">
        <v>452</v>
      </c>
    </row>
    <row r="29" spans="1:3" x14ac:dyDescent="0.2">
      <c r="A29" s="14" t="s">
        <v>54</v>
      </c>
      <c r="B29" s="8">
        <f ca="1">INDEX(lijst_bvbijz,kwnr)</f>
        <v>0.1</v>
      </c>
      <c r="C29" s="14" t="s">
        <v>55</v>
      </c>
    </row>
    <row r="30" spans="1:3" x14ac:dyDescent="0.2">
      <c r="A30" s="14" t="s">
        <v>118</v>
      </c>
      <c r="B30" s="8">
        <f ca="1">INDEX(lijst_bvwkn,kwnr)</f>
        <v>13.07</v>
      </c>
      <c r="C30" s="14" t="s">
        <v>119</v>
      </c>
    </row>
    <row r="31" spans="1:3" x14ac:dyDescent="0.2">
      <c r="A31" s="14" t="s">
        <v>134</v>
      </c>
      <c r="B31" s="8">
        <f>malu1+dima1+wome1+doje1+vrve1</f>
        <v>23</v>
      </c>
      <c r="C31" s="14" t="s">
        <v>138</v>
      </c>
    </row>
    <row r="32" spans="1:3" x14ac:dyDescent="0.2">
      <c r="A32" s="8" t="s">
        <v>135</v>
      </c>
      <c r="B32" s="8">
        <f>malu2+dima2+wome2+doje2+vrve2</f>
        <v>20</v>
      </c>
      <c r="C32" s="14" t="s">
        <v>139</v>
      </c>
    </row>
    <row r="33" spans="1:3" x14ac:dyDescent="0.2">
      <c r="A33" s="8" t="s">
        <v>136</v>
      </c>
      <c r="B33" s="8">
        <f>malu3+dima3+wome3+doje3+vrve3</f>
        <v>22</v>
      </c>
      <c r="C33" s="14" t="s">
        <v>140</v>
      </c>
    </row>
    <row r="34" spans="1:3" x14ac:dyDescent="0.2">
      <c r="A34" s="8" t="s">
        <v>137</v>
      </c>
      <c r="B34" s="8">
        <f>ad5m1+ad5m2+ad5m3</f>
        <v>65</v>
      </c>
      <c r="C34" s="14" t="s">
        <v>141</v>
      </c>
    </row>
    <row r="35" spans="1:3" x14ac:dyDescent="0.2">
      <c r="A35" s="14" t="s">
        <v>144</v>
      </c>
      <c r="B35" s="8">
        <f>ad5m1*mm/5</f>
        <v>174.8</v>
      </c>
      <c r="C35" s="14" t="s">
        <v>147</v>
      </c>
    </row>
    <row r="36" spans="1:3" x14ac:dyDescent="0.2">
      <c r="A36" s="8" t="s">
        <v>145</v>
      </c>
      <c r="B36" s="8">
        <f>ad5m2*mm/5</f>
        <v>152</v>
      </c>
      <c r="C36" s="14" t="s">
        <v>148</v>
      </c>
    </row>
    <row r="37" spans="1:3" x14ac:dyDescent="0.2">
      <c r="A37" s="8" t="s">
        <v>146</v>
      </c>
      <c r="B37" s="8">
        <f>ad5m3*mm/5</f>
        <v>167.2</v>
      </c>
      <c r="C37" s="14" t="s">
        <v>149</v>
      </c>
    </row>
    <row r="38" spans="1:3" x14ac:dyDescent="0.2">
      <c r="A38" s="14" t="s">
        <v>442</v>
      </c>
      <c r="B38" s="9">
        <f ca="1">INDEX(lijstuv1,kwnr)</f>
        <v>3.71</v>
      </c>
      <c r="C38" s="8" t="s">
        <v>446</v>
      </c>
    </row>
    <row r="39" spans="1:3" x14ac:dyDescent="0.2">
      <c r="A39" s="14" t="s">
        <v>443</v>
      </c>
      <c r="B39" s="9">
        <f ca="1">INDEX(lijstuv2,kwnr)</f>
        <v>3.71</v>
      </c>
      <c r="C39" s="8" t="s">
        <v>447</v>
      </c>
    </row>
    <row r="40" spans="1:3" x14ac:dyDescent="0.2">
      <c r="A40" s="14" t="s">
        <v>444</v>
      </c>
      <c r="B40" s="9">
        <f ca="1">INDEX(lijstuv3,kwnr)</f>
        <v>3.71</v>
      </c>
      <c r="C40" s="8" t="s">
        <v>448</v>
      </c>
    </row>
    <row r="41" spans="1:3" x14ac:dyDescent="0.2">
      <c r="A41" s="8" t="s">
        <v>536</v>
      </c>
      <c r="B41" s="220">
        <f>(jaar-2003)*4+kwartaal-1</f>
        <v>60</v>
      </c>
      <c r="C41" s="221" t="s">
        <v>537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alende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5" customWidth="1"/>
    <col min="2" max="16384" width="13.33203125" style="25"/>
  </cols>
  <sheetData>
    <row r="1" spans="1:24" s="24" customFormat="1" x14ac:dyDescent="0.2">
      <c r="A1" s="22" t="s">
        <v>121</v>
      </c>
      <c r="B1" s="26" t="s">
        <v>50</v>
      </c>
      <c r="C1" s="26" t="s">
        <v>50</v>
      </c>
      <c r="D1" s="26" t="s">
        <v>50</v>
      </c>
      <c r="E1" s="26" t="s">
        <v>50</v>
      </c>
      <c r="F1" s="26" t="s">
        <v>50</v>
      </c>
      <c r="G1" s="26" t="s">
        <v>50</v>
      </c>
      <c r="H1" s="26" t="s">
        <v>50</v>
      </c>
    </row>
    <row r="2" spans="1:24" ht="21.75" customHeight="1" x14ac:dyDescent="0.2">
      <c r="A2" s="37" t="str">
        <f>Quart!A2&amp;Quart!B2</f>
        <v>12018</v>
      </c>
      <c r="B2" s="28" t="s">
        <v>60</v>
      </c>
      <c r="C2" s="27" t="s">
        <v>61</v>
      </c>
      <c r="D2" s="27" t="s">
        <v>68</v>
      </c>
      <c r="E2" s="27" t="s">
        <v>62</v>
      </c>
      <c r="F2" s="27" t="s">
        <v>63</v>
      </c>
      <c r="G2" s="27" t="s">
        <v>64</v>
      </c>
      <c r="H2" s="27" t="s">
        <v>65</v>
      </c>
      <c r="J2" s="24"/>
      <c r="R2" s="24"/>
    </row>
    <row r="3" spans="1:24" s="24" customFormat="1" x14ac:dyDescent="0.2">
      <c r="A3" s="23" t="s">
        <v>56</v>
      </c>
      <c r="B3" s="23">
        <f>INT((CHOOSE($D11,5,6,0,1,2,3,4)+$C11)/7)</f>
        <v>5</v>
      </c>
      <c r="C3" s="23">
        <f>INT((CHOOSE($D11,4,5,6,0,1,2,3)+$C11)/7)</f>
        <v>5</v>
      </c>
      <c r="D3" s="23">
        <f>INT((CHOOSE($D11,3,4,5,6,0,1,2)+$C11)/7)</f>
        <v>5</v>
      </c>
      <c r="E3" s="23">
        <f>INT((CHOOSE($D11,2,3,4,5,6,0,1)+$C11)/7)</f>
        <v>4</v>
      </c>
      <c r="F3" s="23">
        <f>INT((CHOOSE($D11,1,2,3,4,5,6,0)+$C11)/7)</f>
        <v>4</v>
      </c>
      <c r="G3" s="23">
        <f>INT((CHOOSE($D11,0,1,2,3,4,5,6)+$C11)/7)</f>
        <v>4</v>
      </c>
      <c r="H3" s="23">
        <f>INT((CHOOSE($D11,6,0,1,2,3,4,5)+$C11)/7)</f>
        <v>4</v>
      </c>
    </row>
    <row r="4" spans="1:24" x14ac:dyDescent="0.2">
      <c r="A4" s="6"/>
      <c r="B4" s="22" t="s">
        <v>66</v>
      </c>
      <c r="C4" s="22" t="s">
        <v>67</v>
      </c>
      <c r="D4" s="22" t="s">
        <v>69</v>
      </c>
      <c r="E4" s="22" t="s">
        <v>70</v>
      </c>
      <c r="F4" s="22" t="s">
        <v>71</v>
      </c>
      <c r="G4" s="22" t="s">
        <v>72</v>
      </c>
      <c r="H4" s="22" t="s">
        <v>73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57</v>
      </c>
      <c r="B5" s="23">
        <f>INT((CHOOSE($D12,5,6,0,1,2,3,4)+$C12)/7)</f>
        <v>4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4</v>
      </c>
      <c r="F5" s="23">
        <f>INT((CHOOSE($D12,1,2,3,4,5,6,0)+$C12)/7)</f>
        <v>4</v>
      </c>
      <c r="G5" s="23">
        <f>INT((CHOOSE($D12,0,1,2,3,4,5,6)+$C12)/7)</f>
        <v>4</v>
      </c>
      <c r="H5" s="23">
        <f>INT((CHOOSE($D12,6,0,1,2,3,4,5)+$C12)/7)</f>
        <v>4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74</v>
      </c>
      <c r="C6" s="22" t="s">
        <v>75</v>
      </c>
      <c r="D6" s="22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58</v>
      </c>
      <c r="B7" s="23">
        <f>INT((CHOOSE($D13,5,6,0,1,2,3,4)+$C13)/7)</f>
        <v>4</v>
      </c>
      <c r="C7" s="23">
        <f>INT((CHOOSE($D13,4,5,6,0,1,2,3)+$C13)/7)</f>
        <v>4</v>
      </c>
      <c r="D7" s="23">
        <f>INT((CHOOSE($D13,3,4,5,6,0,1,2)+$C13)/7)</f>
        <v>4</v>
      </c>
      <c r="E7" s="23">
        <f>INT((CHOOSE($D13,2,3,4,5,6,0,1)+$C13)/7)</f>
        <v>5</v>
      </c>
      <c r="F7" s="23">
        <f>INT((CHOOSE($D13,1,2,3,4,5,6,0)+$C13)/7)</f>
        <v>5</v>
      </c>
      <c r="G7" s="23">
        <f>INT((CHOOSE($D13,0,1,2,3,4,5,6)+$C13)/7)</f>
        <v>5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81</v>
      </c>
      <c r="C8" s="22" t="s">
        <v>82</v>
      </c>
      <c r="D8" s="22" t="s">
        <v>83</v>
      </c>
      <c r="E8" s="22" t="s">
        <v>84</v>
      </c>
      <c r="F8" s="22" t="s">
        <v>85</v>
      </c>
      <c r="G8" s="22" t="s">
        <v>86</v>
      </c>
      <c r="H8" s="22" t="s">
        <v>87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43101</v>
      </c>
      <c r="B11" s="32">
        <f>DATE(VALUE(RIGHT($A$2,4)),VALUE(LEFT($A$2,1))*3-1,0)</f>
        <v>43131</v>
      </c>
      <c r="C11" s="33">
        <f>B11-A11+1</f>
        <v>31</v>
      </c>
      <c r="D11" s="24">
        <f>WEEKDAY(A11,1)</f>
        <v>2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43132</v>
      </c>
      <c r="B12" s="32">
        <f>DATE(VALUE(RIGHT($A$2,4)),VALUE(LEFT($A$2,1))*3,0)</f>
        <v>43159</v>
      </c>
      <c r="C12" s="33">
        <f>B12-A12+1</f>
        <v>28</v>
      </c>
      <c r="D12" s="24">
        <f>WEEKDAY(A12,1)</f>
        <v>5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43160</v>
      </c>
      <c r="B13" s="32">
        <f>DATE(VALUE(RIGHT($A$2,4)),VALUE(LEFT($A$2,1))*3+1,0)</f>
        <v>43190</v>
      </c>
      <c r="C13" s="33">
        <f>B13-A13+1</f>
        <v>31</v>
      </c>
      <c r="D13" s="24">
        <f>WEEKDAY(A13,1)</f>
        <v>5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1" enableFormatConditionsCalculation="0">
    <tabColor indexed="10"/>
  </sheetPr>
  <dimension ref="A1:AU494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1.5" style="25" customWidth="1"/>
    <col min="25" max="25" width="25" style="25" customWidth="1"/>
    <col min="26" max="26" width="14.6640625" style="25" customWidth="1"/>
    <col min="27" max="27" width="16" style="25" customWidth="1"/>
    <col min="28" max="28" width="19" style="25" customWidth="1"/>
    <col min="29" max="29" width="15.5" style="25" customWidth="1"/>
    <col min="30" max="30" width="16.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47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47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492</v>
      </c>
      <c r="J2" s="182"/>
      <c r="K2" s="182"/>
      <c r="L2" s="182"/>
      <c r="M2" s="182"/>
      <c r="N2" s="182"/>
      <c r="O2" s="182"/>
      <c r="P2" s="183"/>
      <c r="Q2" s="180" t="s">
        <v>493</v>
      </c>
      <c r="R2" s="181"/>
      <c r="S2" s="70" t="s">
        <v>494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47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495</v>
      </c>
      <c r="J3" s="7" t="s">
        <v>496</v>
      </c>
      <c r="K3" s="7" t="s">
        <v>497</v>
      </c>
      <c r="L3" s="7" t="s">
        <v>498</v>
      </c>
      <c r="M3" s="7" t="s">
        <v>499</v>
      </c>
      <c r="N3" s="7" t="s">
        <v>500</v>
      </c>
      <c r="O3" s="7" t="s">
        <v>501</v>
      </c>
      <c r="P3" s="7" t="s">
        <v>502</v>
      </c>
      <c r="Q3" s="119"/>
      <c r="R3" s="120"/>
      <c r="S3" s="69"/>
      <c r="T3" s="119"/>
      <c r="U3" s="120"/>
      <c r="V3" s="117" t="s">
        <v>192</v>
      </c>
      <c r="W3" s="30" t="s">
        <v>503</v>
      </c>
      <c r="X3" s="30" t="s">
        <v>504</v>
      </c>
      <c r="Y3" s="30" t="s">
        <v>505</v>
      </c>
      <c r="Z3" s="30" t="s">
        <v>506</v>
      </c>
      <c r="AA3" s="117" t="s">
        <v>507</v>
      </c>
      <c r="AB3" s="117" t="s">
        <v>508</v>
      </c>
      <c r="AC3" s="70" t="s">
        <v>509</v>
      </c>
      <c r="AD3" s="70" t="s">
        <v>510</v>
      </c>
      <c r="AE3" s="70" t="s">
        <v>511</v>
      </c>
      <c r="AF3" s="118" t="s">
        <v>512</v>
      </c>
      <c r="AG3" s="118" t="s">
        <v>513</v>
      </c>
      <c r="AH3" s="118" t="s">
        <v>514</v>
      </c>
      <c r="AI3" s="118" t="s">
        <v>515</v>
      </c>
      <c r="AJ3" s="118" t="s">
        <v>516</v>
      </c>
      <c r="AK3" s="118" t="s">
        <v>517</v>
      </c>
      <c r="AL3" s="118" t="s">
        <v>518</v>
      </c>
      <c r="AM3" s="118" t="s">
        <v>519</v>
      </c>
      <c r="AN3" s="118" t="s">
        <v>520</v>
      </c>
      <c r="AO3" s="53" t="s">
        <v>521</v>
      </c>
      <c r="AP3" s="15" t="s">
        <v>522</v>
      </c>
      <c r="AQ3" s="15" t="s">
        <v>543</v>
      </c>
      <c r="AR3" s="15" t="s">
        <v>523</v>
      </c>
      <c r="AS3" s="15" t="s">
        <v>524</v>
      </c>
      <c r="AT3" s="15" t="s">
        <v>525</v>
      </c>
      <c r="AU3" s="15" t="s">
        <v>526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2" enableFormatConditionsCalculation="0">
    <tabColor indexed="10"/>
  </sheetPr>
  <dimension ref="A1:BT300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0.33203125" style="25" customWidth="1"/>
    <col min="25" max="25" width="13" style="25" customWidth="1"/>
    <col min="26" max="26" width="14.83203125" style="25" customWidth="1"/>
    <col min="27" max="27" width="16" style="25" customWidth="1"/>
    <col min="28" max="28" width="19" style="25" customWidth="1"/>
    <col min="29" max="29" width="15.5" style="25" customWidth="1"/>
    <col min="30" max="30" width="16.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22</v>
      </c>
      <c r="J3" s="7" t="s">
        <v>23</v>
      </c>
      <c r="K3" s="7" t="s">
        <v>24</v>
      </c>
      <c r="L3" s="7" t="s">
        <v>25</v>
      </c>
      <c r="M3" s="7" t="s">
        <v>26</v>
      </c>
      <c r="N3" s="7" t="s">
        <v>27</v>
      </c>
      <c r="O3" s="7" t="s">
        <v>28</v>
      </c>
      <c r="P3" s="7" t="s">
        <v>116</v>
      </c>
      <c r="Q3" s="119"/>
      <c r="R3" s="120"/>
      <c r="S3" s="69"/>
      <c r="T3" s="119"/>
      <c r="U3" s="120"/>
      <c r="V3" s="117" t="s">
        <v>192</v>
      </c>
      <c r="W3" s="30" t="s">
        <v>200</v>
      </c>
      <c r="X3" s="30" t="s">
        <v>201</v>
      </c>
      <c r="Y3" s="30" t="s">
        <v>241</v>
      </c>
      <c r="Z3" s="30" t="s">
        <v>242</v>
      </c>
      <c r="AA3" s="117" t="s">
        <v>202</v>
      </c>
      <c r="AB3" s="117" t="s">
        <v>203</v>
      </c>
      <c r="AC3" s="70" t="s">
        <v>204</v>
      </c>
      <c r="AD3" s="70" t="s">
        <v>205</v>
      </c>
      <c r="AE3" s="70" t="s">
        <v>206</v>
      </c>
      <c r="AF3" s="118" t="s">
        <v>207</v>
      </c>
      <c r="AG3" s="118" t="s">
        <v>208</v>
      </c>
      <c r="AH3" s="118" t="s">
        <v>209</v>
      </c>
      <c r="AI3" s="118" t="s">
        <v>210</v>
      </c>
      <c r="AJ3" s="118" t="s">
        <v>211</v>
      </c>
      <c r="AK3" s="118" t="s">
        <v>212</v>
      </c>
      <c r="AL3" s="118" t="s">
        <v>213</v>
      </c>
      <c r="AM3" s="118" t="s">
        <v>214</v>
      </c>
      <c r="AN3" s="118" t="s">
        <v>142</v>
      </c>
      <c r="AO3" s="53" t="s">
        <v>215</v>
      </c>
      <c r="AP3" s="15" t="s">
        <v>228</v>
      </c>
      <c r="AQ3" s="15" t="s">
        <v>544</v>
      </c>
      <c r="AR3" s="15" t="s">
        <v>143</v>
      </c>
      <c r="AS3" s="15" t="s">
        <v>150</v>
      </c>
      <c r="AT3" s="15" t="s">
        <v>441</v>
      </c>
      <c r="AU3" s="15" t="s">
        <v>123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6">
        <f>IF('M2-In'!Q4&lt;0,1,0)</f>
        <v>0</v>
      </c>
      <c r="G4" s="186" t="str">
        <f>IF(F4=1,"nicht&lt;0 !","OK")</f>
        <v>OK</v>
      </c>
      <c r="H4" s="186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Wijzigend"/>
  <dimension ref="A1:IU66"/>
  <sheetViews>
    <sheetView zoomScaleNormal="100" workbookViewId="0">
      <pane xSplit="2" ySplit="3" topLeftCell="C51" activePane="bottomRight" state="frozenSplit"/>
      <selection pane="topRight" activeCell="C1" sqref="C1"/>
      <selection pane="bottomLeft" activeCell="A44" sqref="A44"/>
      <selection pane="bottomRight" activeCell="C69" sqref="C69"/>
    </sheetView>
  </sheetViews>
  <sheetFormatPr defaultRowHeight="11.25" x14ac:dyDescent="0.2"/>
  <cols>
    <col min="1" max="1" width="9.1640625" style="44" customWidth="1"/>
    <col min="2" max="2" width="9.33203125" style="44"/>
    <col min="3" max="3" width="11" style="63" customWidth="1"/>
    <col min="4" max="4" width="11.6640625" style="63" customWidth="1"/>
    <col min="5" max="5" width="11.5" style="63" customWidth="1"/>
    <col min="6" max="6" width="12.1640625" style="63" customWidth="1"/>
    <col min="7" max="7" width="12.6640625" style="63" customWidth="1"/>
    <col min="8" max="8" width="13" style="63" customWidth="1"/>
    <col min="9" max="9" width="11" style="63" customWidth="1"/>
    <col min="10" max="10" width="12.1640625" style="63" bestFit="1" customWidth="1"/>
    <col min="11" max="11" width="10.6640625" style="63" bestFit="1" customWidth="1"/>
    <col min="12" max="13" width="11.6640625" style="63" customWidth="1"/>
    <col min="14" max="14" width="11.83203125" style="63" customWidth="1"/>
    <col min="15" max="15" width="14.5" style="63" customWidth="1"/>
    <col min="16" max="16" width="12" style="63" bestFit="1" customWidth="1"/>
    <col min="17" max="17" width="11.5" style="63" customWidth="1"/>
    <col min="18" max="19" width="13.6640625" style="63" bestFit="1" customWidth="1"/>
    <col min="20" max="20" width="3.6640625" customWidth="1"/>
    <col min="21" max="21" width="20.33203125" bestFit="1" customWidth="1"/>
  </cols>
  <sheetData>
    <row r="1" spans="1:255" s="39" customFormat="1" x14ac:dyDescent="0.2">
      <c r="A1" s="206" t="s">
        <v>249</v>
      </c>
      <c r="B1" s="206" t="s">
        <v>250</v>
      </c>
      <c r="C1" s="202" t="s">
        <v>251</v>
      </c>
      <c r="D1" s="204"/>
      <c r="E1" s="205"/>
      <c r="F1" s="203" t="s">
        <v>445</v>
      </c>
      <c r="G1" s="201"/>
      <c r="H1" s="201"/>
      <c r="I1" s="203" t="s">
        <v>252</v>
      </c>
      <c r="J1" s="203"/>
      <c r="K1" s="203"/>
      <c r="L1" s="202" t="s">
        <v>253</v>
      </c>
      <c r="M1" s="198"/>
      <c r="N1" s="198"/>
      <c r="O1" s="199"/>
      <c r="P1" s="203" t="s">
        <v>254</v>
      </c>
      <c r="Q1" s="203"/>
      <c r="R1" s="203"/>
      <c r="S1" s="203"/>
      <c r="U1" s="304" t="s">
        <v>255</v>
      </c>
    </row>
    <row r="2" spans="1:255" s="38" customFormat="1" x14ac:dyDescent="0.2">
      <c r="A2" s="40"/>
      <c r="B2" s="40"/>
      <c r="C2" s="103"/>
      <c r="D2" s="103"/>
      <c r="E2" s="103"/>
      <c r="F2" s="200" t="s">
        <v>459</v>
      </c>
      <c r="G2" s="201"/>
      <c r="H2" s="201"/>
      <c r="I2" s="103"/>
      <c r="J2" s="103"/>
      <c r="K2" s="103"/>
      <c r="L2" s="197" t="s">
        <v>260</v>
      </c>
      <c r="M2" s="198"/>
      <c r="N2" s="199"/>
      <c r="O2" s="103" t="s">
        <v>261</v>
      </c>
      <c r="P2" s="103"/>
      <c r="Q2" s="103"/>
      <c r="R2" s="103"/>
      <c r="S2" s="103"/>
      <c r="U2" s="305">
        <v>43117</v>
      </c>
    </row>
    <row r="3" spans="1:255" s="41" customFormat="1" x14ac:dyDescent="0.2">
      <c r="A3" s="40" t="s">
        <v>256</v>
      </c>
      <c r="B3" s="40" t="s">
        <v>125</v>
      </c>
      <c r="C3" s="103" t="s">
        <v>257</v>
      </c>
      <c r="D3" s="103" t="s">
        <v>258</v>
      </c>
      <c r="E3" s="103" t="s">
        <v>259</v>
      </c>
      <c r="F3" s="103" t="s">
        <v>257</v>
      </c>
      <c r="G3" s="103" t="s">
        <v>258</v>
      </c>
      <c r="H3" s="103" t="s">
        <v>259</v>
      </c>
      <c r="I3" s="103" t="s">
        <v>257</v>
      </c>
      <c r="J3" s="103" t="s">
        <v>258</v>
      </c>
      <c r="K3" s="103" t="s">
        <v>259</v>
      </c>
      <c r="L3" s="103" t="s">
        <v>257</v>
      </c>
      <c r="M3" s="103" t="s">
        <v>258</v>
      </c>
      <c r="N3" s="103" t="s">
        <v>259</v>
      </c>
      <c r="O3" s="104" t="s">
        <v>250</v>
      </c>
      <c r="P3" s="103" t="s">
        <v>262</v>
      </c>
      <c r="Q3" s="103" t="s">
        <v>263</v>
      </c>
      <c r="R3" s="103" t="s">
        <v>264</v>
      </c>
      <c r="S3" s="103" t="s">
        <v>450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4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4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19.55</v>
      </c>
      <c r="D63" s="9">
        <v>19.55</v>
      </c>
      <c r="E63" s="9">
        <v>19.55</v>
      </c>
      <c r="F63" s="9">
        <v>3.71</v>
      </c>
      <c r="G63" s="9">
        <v>3.71</v>
      </c>
      <c r="H63" s="9">
        <v>3.71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0.02</v>
      </c>
    </row>
    <row r="64" spans="1:19" x14ac:dyDescent="0.2">
      <c r="A64" s="8">
        <v>2018</v>
      </c>
      <c r="B64" s="8">
        <v>2</v>
      </c>
      <c r="C64" s="9">
        <v>19.55</v>
      </c>
      <c r="D64" s="9">
        <v>19.55</v>
      </c>
      <c r="E64" s="9">
        <v>19.55</v>
      </c>
      <c r="F64" s="9">
        <v>3.71</v>
      </c>
      <c r="G64" s="9">
        <v>3.71</v>
      </c>
      <c r="H64" s="9">
        <v>3.71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0.02</v>
      </c>
    </row>
    <row r="65" spans="1:19" x14ac:dyDescent="0.2">
      <c r="A65" s="8">
        <v>2018</v>
      </c>
      <c r="B65" s="8">
        <v>3</v>
      </c>
      <c r="C65" s="9">
        <v>19.55</v>
      </c>
      <c r="D65" s="9">
        <v>19.55</v>
      </c>
      <c r="E65" s="9">
        <v>19.55</v>
      </c>
      <c r="F65" s="9">
        <v>3.71</v>
      </c>
      <c r="G65" s="9">
        <v>3.71</v>
      </c>
      <c r="H65" s="9">
        <v>3.71</v>
      </c>
      <c r="I65" s="9">
        <v>1562.59</v>
      </c>
      <c r="J65" s="9">
        <v>1562.59</v>
      </c>
      <c r="K65" s="9">
        <v>1562.59</v>
      </c>
      <c r="L65" s="9">
        <v>197.67</v>
      </c>
      <c r="M65" s="9">
        <v>197.67</v>
      </c>
      <c r="N65" s="9">
        <v>197.67</v>
      </c>
      <c r="O65" s="9">
        <f>Para2!C63+Para2!E63</f>
        <v>770</v>
      </c>
      <c r="P65" s="9">
        <v>13.07</v>
      </c>
      <c r="Q65" s="9">
        <v>32.03</v>
      </c>
      <c r="R65" s="9">
        <v>0.1</v>
      </c>
      <c r="S65" s="9">
        <v>0.02</v>
      </c>
    </row>
    <row r="66" spans="1:19" x14ac:dyDescent="0.2">
      <c r="A66" s="8">
        <v>2018</v>
      </c>
      <c r="B66" s="8">
        <v>4</v>
      </c>
      <c r="C66" s="9">
        <v>19.55</v>
      </c>
      <c r="D66" s="9">
        <v>19.55</v>
      </c>
      <c r="E66" s="9">
        <v>19.55</v>
      </c>
      <c r="F66" s="9">
        <v>3.71</v>
      </c>
      <c r="G66" s="9">
        <v>3.71</v>
      </c>
      <c r="H66" s="9">
        <v>3.71</v>
      </c>
      <c r="I66" s="9">
        <v>1562.59</v>
      </c>
      <c r="J66" s="9">
        <v>1562.59</v>
      </c>
      <c r="K66" s="9">
        <v>1562.59</v>
      </c>
      <c r="L66" s="9">
        <v>197.67</v>
      </c>
      <c r="M66" s="9">
        <v>197.67</v>
      </c>
      <c r="N66" s="9">
        <v>197.67</v>
      </c>
      <c r="O66" s="9">
        <f>Para2!C64+Para2!E64</f>
        <v>770</v>
      </c>
      <c r="P66" s="9">
        <v>13.07</v>
      </c>
      <c r="Q66" s="9">
        <v>32.03</v>
      </c>
      <c r="R66" s="9">
        <v>0.1</v>
      </c>
      <c r="S66" s="9">
        <v>0.02</v>
      </c>
    </row>
  </sheetData>
  <sheetProtection password="8489" sheet="1" objects="1" scenarios="1"/>
  <phoneticPr fontId="0" type="noConversion"/>
  <conditionalFormatting sqref="P5:S39">
    <cfRule type="expression" dxfId="95" priority="97" stopIfTrue="1">
      <formula>(P5&lt;&gt;P4)</formula>
    </cfRule>
  </conditionalFormatting>
  <conditionalFormatting sqref="L5:L39 I5:I39 F5:F39 C5:C39">
    <cfRule type="expression" dxfId="94" priority="98" stopIfTrue="1">
      <formula>(C5&lt;&gt;E4)</formula>
    </cfRule>
  </conditionalFormatting>
  <conditionalFormatting sqref="M5:N39 J5:K39 G5:H39 D5:E39">
    <cfRule type="expression" dxfId="93" priority="99" stopIfTrue="1">
      <formula>(D5&lt;&gt;C5)</formula>
    </cfRule>
  </conditionalFormatting>
  <conditionalFormatting sqref="P40:S40">
    <cfRule type="expression" dxfId="92" priority="94" stopIfTrue="1">
      <formula>(P40&lt;&gt;P39)</formula>
    </cfRule>
  </conditionalFormatting>
  <conditionalFormatting sqref="L40 I40 F40 C40">
    <cfRule type="expression" dxfId="91" priority="95" stopIfTrue="1">
      <formula>(C40&lt;&gt;E39)</formula>
    </cfRule>
  </conditionalFormatting>
  <conditionalFormatting sqref="M40:N40 J40:K40 G40:H40 D40:E40">
    <cfRule type="expression" dxfId="90" priority="96" stopIfTrue="1">
      <formula>(D40&lt;&gt;C40)</formula>
    </cfRule>
  </conditionalFormatting>
  <conditionalFormatting sqref="P41:S41">
    <cfRule type="expression" dxfId="89" priority="91" stopIfTrue="1">
      <formula>(P41&lt;&gt;P40)</formula>
    </cfRule>
  </conditionalFormatting>
  <conditionalFormatting sqref="L41 I41 F41 C41">
    <cfRule type="expression" dxfId="88" priority="92" stopIfTrue="1">
      <formula>(C41&lt;&gt;E40)</formula>
    </cfRule>
  </conditionalFormatting>
  <conditionalFormatting sqref="M41:N41 J41:K41 G41:H41 D41:E41">
    <cfRule type="expression" dxfId="87" priority="93" stopIfTrue="1">
      <formula>(D41&lt;&gt;C41)</formula>
    </cfRule>
  </conditionalFormatting>
  <conditionalFormatting sqref="P42:S42">
    <cfRule type="expression" dxfId="86" priority="88" stopIfTrue="1">
      <formula>(P42&lt;&gt;P41)</formula>
    </cfRule>
  </conditionalFormatting>
  <conditionalFormatting sqref="L42 I42 F42 C42">
    <cfRule type="expression" dxfId="85" priority="89" stopIfTrue="1">
      <formula>(C42&lt;&gt;E41)</formula>
    </cfRule>
  </conditionalFormatting>
  <conditionalFormatting sqref="M42:N42 J42:K42 G42:H42 D42:E42">
    <cfRule type="expression" dxfId="84" priority="90" stopIfTrue="1">
      <formula>(D42&lt;&gt;C42)</formula>
    </cfRule>
  </conditionalFormatting>
  <conditionalFormatting sqref="P43:S43">
    <cfRule type="expression" dxfId="83" priority="85" stopIfTrue="1">
      <formula>(P43&lt;&gt;P42)</formula>
    </cfRule>
  </conditionalFormatting>
  <conditionalFormatting sqref="L43 I43 F43 C43">
    <cfRule type="expression" dxfId="82" priority="86" stopIfTrue="1">
      <formula>(C43&lt;&gt;E42)</formula>
    </cfRule>
  </conditionalFormatting>
  <conditionalFormatting sqref="M43:N43 J43:K43 G43:H43 D43:E43">
    <cfRule type="expression" dxfId="81" priority="87" stopIfTrue="1">
      <formula>(D43&lt;&gt;C43)</formula>
    </cfRule>
  </conditionalFormatting>
  <conditionalFormatting sqref="P44:S44">
    <cfRule type="expression" dxfId="80" priority="82" stopIfTrue="1">
      <formula>(P44&lt;&gt;P43)</formula>
    </cfRule>
  </conditionalFormatting>
  <conditionalFormatting sqref="L44 I44 F44 C44">
    <cfRule type="expression" dxfId="79" priority="83" stopIfTrue="1">
      <formula>(C44&lt;&gt;E43)</formula>
    </cfRule>
  </conditionalFormatting>
  <conditionalFormatting sqref="M44:N44 J44:K44 G44:H44 D44:E44">
    <cfRule type="expression" dxfId="78" priority="84" stopIfTrue="1">
      <formula>(D44&lt;&gt;C44)</formula>
    </cfRule>
  </conditionalFormatting>
  <conditionalFormatting sqref="P45:S45">
    <cfRule type="expression" dxfId="77" priority="76" stopIfTrue="1">
      <formula>(P45&lt;&gt;P44)</formula>
    </cfRule>
  </conditionalFormatting>
  <conditionalFormatting sqref="L45 I45 F45 C45">
    <cfRule type="expression" dxfId="76" priority="77" stopIfTrue="1">
      <formula>(C45&lt;&gt;E44)</formula>
    </cfRule>
  </conditionalFormatting>
  <conditionalFormatting sqref="M45:N45 J45:K45 G45:H45 D45:E45">
    <cfRule type="expression" dxfId="75" priority="78" stopIfTrue="1">
      <formula>(D45&lt;&gt;C45)</formula>
    </cfRule>
  </conditionalFormatting>
  <conditionalFormatting sqref="P46:S46">
    <cfRule type="expression" dxfId="74" priority="73" stopIfTrue="1">
      <formula>(P46&lt;&gt;P45)</formula>
    </cfRule>
  </conditionalFormatting>
  <conditionalFormatting sqref="L46 I46 F46 C46">
    <cfRule type="expression" dxfId="73" priority="74" stopIfTrue="1">
      <formula>(C46&lt;&gt;E45)</formula>
    </cfRule>
  </conditionalFormatting>
  <conditionalFormatting sqref="M46:N46 J46:K46 G46:H46 D46:E46">
    <cfRule type="expression" dxfId="72" priority="75" stopIfTrue="1">
      <formula>(D46&lt;&gt;C46)</formula>
    </cfRule>
  </conditionalFormatting>
  <conditionalFormatting sqref="P47:S47">
    <cfRule type="expression" dxfId="71" priority="70" stopIfTrue="1">
      <formula>(P47&lt;&gt;P46)</formula>
    </cfRule>
  </conditionalFormatting>
  <conditionalFormatting sqref="L47 I47 F47 C47">
    <cfRule type="expression" dxfId="70" priority="71" stopIfTrue="1">
      <formula>(C47&lt;&gt;E46)</formula>
    </cfRule>
  </conditionalFormatting>
  <conditionalFormatting sqref="M47:N47 J47:K47 G47:H47 D47:E47">
    <cfRule type="expression" dxfId="69" priority="72" stopIfTrue="1">
      <formula>(D47&lt;&gt;C47)</formula>
    </cfRule>
  </conditionalFormatting>
  <conditionalFormatting sqref="O5:O47">
    <cfRule type="expression" dxfId="68" priority="69" stopIfTrue="1">
      <formula>($O5&lt;&gt;$O4)</formula>
    </cfRule>
  </conditionalFormatting>
  <conditionalFormatting sqref="P48:S48">
    <cfRule type="expression" dxfId="67" priority="66" stopIfTrue="1">
      <formula>(P48&lt;&gt;P47)</formula>
    </cfRule>
  </conditionalFormatting>
  <conditionalFormatting sqref="L48 I48 F48 C48">
    <cfRule type="expression" dxfId="66" priority="67" stopIfTrue="1">
      <formula>(C48&lt;&gt;E47)</formula>
    </cfRule>
  </conditionalFormatting>
  <conditionalFormatting sqref="M48:N48 J48:K48 G48:H48 D48:E48">
    <cfRule type="expression" dxfId="65" priority="68" stopIfTrue="1">
      <formula>(D48&lt;&gt;C48)</formula>
    </cfRule>
  </conditionalFormatting>
  <conditionalFormatting sqref="O48">
    <cfRule type="expression" dxfId="64" priority="65" stopIfTrue="1">
      <formula>($O48&lt;&gt;$O47)</formula>
    </cfRule>
  </conditionalFormatting>
  <conditionalFormatting sqref="P49:S49">
    <cfRule type="expression" dxfId="63" priority="62" stopIfTrue="1">
      <formula>(P49&lt;&gt;P48)</formula>
    </cfRule>
  </conditionalFormatting>
  <conditionalFormatting sqref="L49 I49 F49 C49">
    <cfRule type="expression" dxfId="62" priority="63" stopIfTrue="1">
      <formula>(C49&lt;&gt;E48)</formula>
    </cfRule>
  </conditionalFormatting>
  <conditionalFormatting sqref="M49:N49 J49:K49 G49:H49 D49:E49">
    <cfRule type="expression" dxfId="61" priority="64" stopIfTrue="1">
      <formula>(D49&lt;&gt;C49)</formula>
    </cfRule>
  </conditionalFormatting>
  <conditionalFormatting sqref="O49">
    <cfRule type="expression" dxfId="60" priority="61" stopIfTrue="1">
      <formula>($O49&lt;&gt;$O48)</formula>
    </cfRule>
  </conditionalFormatting>
  <conditionalFormatting sqref="P50:S50">
    <cfRule type="expression" dxfId="59" priority="58" stopIfTrue="1">
      <formula>(P50&lt;&gt;P49)</formula>
    </cfRule>
  </conditionalFormatting>
  <conditionalFormatting sqref="L50 I50 F50 C50">
    <cfRule type="expression" dxfId="58" priority="59" stopIfTrue="1">
      <formula>(C50&lt;&gt;E49)</formula>
    </cfRule>
  </conditionalFormatting>
  <conditionalFormatting sqref="M50:N50 J50:K50 G50:H50 D50:E50">
    <cfRule type="expression" dxfId="57" priority="60" stopIfTrue="1">
      <formula>(D50&lt;&gt;C50)</formula>
    </cfRule>
  </conditionalFormatting>
  <conditionalFormatting sqref="O50">
    <cfRule type="expression" dxfId="56" priority="57" stopIfTrue="1">
      <formula>($O50&lt;&gt;$O49)</formula>
    </cfRule>
  </conditionalFormatting>
  <conditionalFormatting sqref="P51:S51">
    <cfRule type="expression" dxfId="55" priority="54" stopIfTrue="1">
      <formula>(P51&lt;&gt;P50)</formula>
    </cfRule>
  </conditionalFormatting>
  <conditionalFormatting sqref="L51 I51 F51 C51">
    <cfRule type="expression" dxfId="54" priority="55" stopIfTrue="1">
      <formula>(C51&lt;&gt;E50)</formula>
    </cfRule>
  </conditionalFormatting>
  <conditionalFormatting sqref="M51:N51 J51:K51 G51:H51 D51:E51">
    <cfRule type="expression" dxfId="53" priority="56" stopIfTrue="1">
      <formula>(D51&lt;&gt;C51)</formula>
    </cfRule>
  </conditionalFormatting>
  <conditionalFormatting sqref="O51">
    <cfRule type="expression" dxfId="52" priority="53" stopIfTrue="1">
      <formula>($O51&lt;&gt;$O50)</formula>
    </cfRule>
  </conditionalFormatting>
  <conditionalFormatting sqref="P52:S52">
    <cfRule type="expression" dxfId="51" priority="50" stopIfTrue="1">
      <formula>(P52&lt;&gt;P51)</formula>
    </cfRule>
  </conditionalFormatting>
  <conditionalFormatting sqref="L52 I52 F52 C52">
    <cfRule type="expression" dxfId="50" priority="51" stopIfTrue="1">
      <formula>(C52&lt;&gt;E51)</formula>
    </cfRule>
  </conditionalFormatting>
  <conditionalFormatting sqref="M52:N52 J52:K52 G52:H52 D52:E52">
    <cfRule type="expression" dxfId="49" priority="52" stopIfTrue="1">
      <formula>(D52&lt;&gt;C52)</formula>
    </cfRule>
  </conditionalFormatting>
  <conditionalFormatting sqref="O52">
    <cfRule type="expression" dxfId="48" priority="49" stopIfTrue="1">
      <formula>($O52&lt;&gt;$O51)</formula>
    </cfRule>
  </conditionalFormatting>
  <conditionalFormatting sqref="P53:S53">
    <cfRule type="expression" dxfId="47" priority="46" stopIfTrue="1">
      <formula>(P53&lt;&gt;P52)</formula>
    </cfRule>
  </conditionalFormatting>
  <conditionalFormatting sqref="L53 I53 F53 C53">
    <cfRule type="expression" dxfId="46" priority="47" stopIfTrue="1">
      <formula>(C53&lt;&gt;E52)</formula>
    </cfRule>
  </conditionalFormatting>
  <conditionalFormatting sqref="M53:N53 J53:K53 G53:H53 D53:E53">
    <cfRule type="expression" dxfId="45" priority="48" stopIfTrue="1">
      <formula>(D53&lt;&gt;C53)</formula>
    </cfRule>
  </conditionalFormatting>
  <conditionalFormatting sqref="O53">
    <cfRule type="expression" dxfId="44" priority="45" stopIfTrue="1">
      <formula>($O53&lt;&gt;$O52)</formula>
    </cfRule>
  </conditionalFormatting>
  <conditionalFormatting sqref="P54:S54">
    <cfRule type="expression" dxfId="43" priority="42" stopIfTrue="1">
      <formula>(P54&lt;&gt;P53)</formula>
    </cfRule>
  </conditionalFormatting>
  <conditionalFormatting sqref="L54 I54 F54 C54">
    <cfRule type="expression" dxfId="42" priority="43" stopIfTrue="1">
      <formula>(C54&lt;&gt;E53)</formula>
    </cfRule>
  </conditionalFormatting>
  <conditionalFormatting sqref="M54:N54 J54:K54 G54:H54 D54:E54">
    <cfRule type="expression" dxfId="41" priority="44" stopIfTrue="1">
      <formula>(D54&lt;&gt;C54)</formula>
    </cfRule>
  </conditionalFormatting>
  <conditionalFormatting sqref="O54">
    <cfRule type="expression" dxfId="40" priority="41" stopIfTrue="1">
      <formula>($O54&lt;&gt;$O53)</formula>
    </cfRule>
  </conditionalFormatting>
  <conditionalFormatting sqref="P55:S55">
    <cfRule type="expression" dxfId="39" priority="38" stopIfTrue="1">
      <formula>(P55&lt;&gt;P54)</formula>
    </cfRule>
  </conditionalFormatting>
  <conditionalFormatting sqref="L55 I55 F55 C55">
    <cfRule type="expression" dxfId="38" priority="39" stopIfTrue="1">
      <formula>(C55&lt;&gt;E54)</formula>
    </cfRule>
  </conditionalFormatting>
  <conditionalFormatting sqref="M55:N55 J55:K55 G55:H55 D55:E55">
    <cfRule type="expression" dxfId="37" priority="40" stopIfTrue="1">
      <formula>(D55&lt;&gt;C55)</formula>
    </cfRule>
  </conditionalFormatting>
  <conditionalFormatting sqref="O55">
    <cfRule type="expression" dxfId="36" priority="37" stopIfTrue="1">
      <formula>($O55&lt;&gt;$O54)</formula>
    </cfRule>
  </conditionalFormatting>
  <conditionalFormatting sqref="P56:S56">
    <cfRule type="expression" dxfId="35" priority="34" stopIfTrue="1">
      <formula>(P56&lt;&gt;P55)</formula>
    </cfRule>
  </conditionalFormatting>
  <conditionalFormatting sqref="L56 I56 F56 C56">
    <cfRule type="expression" dxfId="34" priority="35" stopIfTrue="1">
      <formula>(C56&lt;&gt;E55)</formula>
    </cfRule>
  </conditionalFormatting>
  <conditionalFormatting sqref="M56:N56 J56:K56 G56:H56 D56:E56">
    <cfRule type="expression" dxfId="33" priority="36" stopIfTrue="1">
      <formula>(D56&lt;&gt;C56)</formula>
    </cfRule>
  </conditionalFormatting>
  <conditionalFormatting sqref="O56">
    <cfRule type="expression" dxfId="32" priority="33" stopIfTrue="1">
      <formula>($O56&lt;&gt;$O55)</formula>
    </cfRule>
  </conditionalFormatting>
  <conditionalFormatting sqref="P57:S57">
    <cfRule type="expression" dxfId="31" priority="30" stopIfTrue="1">
      <formula>(P57&lt;&gt;P56)</formula>
    </cfRule>
  </conditionalFormatting>
  <conditionalFormatting sqref="L57 I57 F57 C57">
    <cfRule type="expression" dxfId="30" priority="31" stopIfTrue="1">
      <formula>(C57&lt;&gt;E56)</formula>
    </cfRule>
  </conditionalFormatting>
  <conditionalFormatting sqref="M57:N57 J57:K57 G57:H57 D57:E57">
    <cfRule type="expression" dxfId="29" priority="32" stopIfTrue="1">
      <formula>(D57&lt;&gt;C57)</formula>
    </cfRule>
  </conditionalFormatting>
  <conditionalFormatting sqref="O57">
    <cfRule type="expression" dxfId="28" priority="29" stopIfTrue="1">
      <formula>($O57&lt;&gt;$O56)</formula>
    </cfRule>
  </conditionalFormatting>
  <conditionalFormatting sqref="P58:S58">
    <cfRule type="expression" dxfId="27" priority="26" stopIfTrue="1">
      <formula>(P58&lt;&gt;P57)</formula>
    </cfRule>
  </conditionalFormatting>
  <conditionalFormatting sqref="L58 I58 F58 C58">
    <cfRule type="expression" dxfId="26" priority="27" stopIfTrue="1">
      <formula>(C58&lt;&gt;E57)</formula>
    </cfRule>
  </conditionalFormatting>
  <conditionalFormatting sqref="M58:N58 J58:K58 G58:H58 D58:E58">
    <cfRule type="expression" dxfId="25" priority="28" stopIfTrue="1">
      <formula>(D58&lt;&gt;C58)</formula>
    </cfRule>
  </conditionalFormatting>
  <conditionalFormatting sqref="O58">
    <cfRule type="expression" dxfId="24" priority="25" stopIfTrue="1">
      <formula>($O58&lt;&gt;$O57)</formula>
    </cfRule>
  </conditionalFormatting>
  <conditionalFormatting sqref="P59:S59">
    <cfRule type="expression" dxfId="23" priority="22" stopIfTrue="1">
      <formula>(P59&lt;&gt;P58)</formula>
    </cfRule>
  </conditionalFormatting>
  <conditionalFormatting sqref="L59 I59 F59 C59">
    <cfRule type="expression" dxfId="22" priority="23" stopIfTrue="1">
      <formula>(C59&lt;&gt;E58)</formula>
    </cfRule>
  </conditionalFormatting>
  <conditionalFormatting sqref="M59:N59 J59:K59 G59:H59 D59:E59">
    <cfRule type="expression" dxfId="21" priority="24" stopIfTrue="1">
      <formula>(D59&lt;&gt;C59)</formula>
    </cfRule>
  </conditionalFormatting>
  <conditionalFormatting sqref="O59">
    <cfRule type="expression" dxfId="20" priority="21" stopIfTrue="1">
      <formula>($O59&lt;&gt;$O58)</formula>
    </cfRule>
  </conditionalFormatting>
  <conditionalFormatting sqref="P60:S62">
    <cfRule type="expression" dxfId="19" priority="18" stopIfTrue="1">
      <formula>(P60&lt;&gt;P59)</formula>
    </cfRule>
  </conditionalFormatting>
  <conditionalFormatting sqref="L60:L62 I60:I62 F60:F62 C60:C62">
    <cfRule type="expression" dxfId="18" priority="19" stopIfTrue="1">
      <formula>(C60&lt;&gt;E59)</formula>
    </cfRule>
  </conditionalFormatting>
  <conditionalFormatting sqref="M60:N62 J60:K62 G60:H62 D60:E62">
    <cfRule type="expression" dxfId="17" priority="20" stopIfTrue="1">
      <formula>(D60&lt;&gt;C60)</formula>
    </cfRule>
  </conditionalFormatting>
  <conditionalFormatting sqref="O60:O62">
    <cfRule type="expression" dxfId="16" priority="17" stopIfTrue="1">
      <formula>($O60&lt;&gt;$O59)</formula>
    </cfRule>
  </conditionalFormatting>
  <conditionalFormatting sqref="P63:S63">
    <cfRule type="expression" dxfId="15" priority="14" stopIfTrue="1">
      <formula>(P63&lt;&gt;P62)</formula>
    </cfRule>
  </conditionalFormatting>
  <conditionalFormatting sqref="L63 I63 F63 C63">
    <cfRule type="expression" dxfId="14" priority="15" stopIfTrue="1">
      <formula>(C63&lt;&gt;E62)</formula>
    </cfRule>
  </conditionalFormatting>
  <conditionalFormatting sqref="M63:N63 J63:K63 G63:H63 D63:E63">
    <cfRule type="expression" dxfId="13" priority="16" stopIfTrue="1">
      <formula>(D63&lt;&gt;C63)</formula>
    </cfRule>
  </conditionalFormatting>
  <conditionalFormatting sqref="O63">
    <cfRule type="expression" dxfId="12" priority="13" stopIfTrue="1">
      <formula>($O63&lt;&gt;$O62)</formula>
    </cfRule>
  </conditionalFormatting>
  <conditionalFormatting sqref="P64:S64">
    <cfRule type="expression" dxfId="11" priority="10" stopIfTrue="1">
      <formula>(P64&lt;&gt;P63)</formula>
    </cfRule>
  </conditionalFormatting>
  <conditionalFormatting sqref="L64 I64 F64 C64">
    <cfRule type="expression" dxfId="10" priority="11" stopIfTrue="1">
      <formula>(C64&lt;&gt;E63)</formula>
    </cfRule>
  </conditionalFormatting>
  <conditionalFormatting sqref="M64:N64 J64:K64 G64:H64 D64:E64">
    <cfRule type="expression" dxfId="9" priority="12" stopIfTrue="1">
      <formula>(D64&lt;&gt;C64)</formula>
    </cfRule>
  </conditionalFormatting>
  <conditionalFormatting sqref="O64">
    <cfRule type="expression" dxfId="8" priority="9" stopIfTrue="1">
      <formula>($O64&lt;&gt;$O63)</formula>
    </cfRule>
  </conditionalFormatting>
  <conditionalFormatting sqref="P65:S65">
    <cfRule type="expression" dxfId="7" priority="6" stopIfTrue="1">
      <formula>(P65&lt;&gt;P64)</formula>
    </cfRule>
  </conditionalFormatting>
  <conditionalFormatting sqref="L65 I65 F65 C65">
    <cfRule type="expression" dxfId="6" priority="7" stopIfTrue="1">
      <formula>(C65&lt;&gt;E64)</formula>
    </cfRule>
  </conditionalFormatting>
  <conditionalFormatting sqref="M65:N65 J65:K65 G65:H65 D65:E65">
    <cfRule type="expression" dxfId="5" priority="8" stopIfTrue="1">
      <formula>(D65&lt;&gt;C65)</formula>
    </cfRule>
  </conditionalFormatting>
  <conditionalFormatting sqref="O65">
    <cfRule type="expression" dxfId="4" priority="5" stopIfTrue="1">
      <formula>($O65&lt;&gt;$O64)</formula>
    </cfRule>
  </conditionalFormatting>
  <conditionalFormatting sqref="P66:S66">
    <cfRule type="expression" dxfId="3" priority="2" stopIfTrue="1">
      <formula>(P66&lt;&gt;P65)</formula>
    </cfRule>
  </conditionalFormatting>
  <conditionalFormatting sqref="L66 I66 F66 C66">
    <cfRule type="expression" dxfId="2" priority="3" stopIfTrue="1">
      <formula>(C66&lt;&gt;E65)</formula>
    </cfRule>
  </conditionalFormatting>
  <conditionalFormatting sqref="M66:N66 J66:K66 G66:H66 D66:E66">
    <cfRule type="expression" dxfId="1" priority="4" stopIfTrue="1">
      <formula>(D66&lt;&gt;C66)</formula>
    </cfRule>
  </conditionalFormatting>
  <conditionalFormatting sqref="O66">
    <cfRule type="expression" dxfId="0" priority="1" stopIfTrue="1">
      <formula>($O66&lt;&gt;$O65)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3" enableFormatConditionsCalculation="0">
    <tabColor indexed="10"/>
  </sheetPr>
  <dimension ref="A1:BT494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4.33203125" style="25" customWidth="1"/>
    <col min="24" max="24" width="10.33203125" style="25" customWidth="1"/>
    <col min="25" max="25" width="18.83203125" style="25" customWidth="1"/>
    <col min="26" max="26" width="14.1640625" style="25" customWidth="1"/>
    <col min="27" max="27" width="19.5" style="25" customWidth="1"/>
    <col min="28" max="28" width="24.5" style="25" customWidth="1"/>
    <col min="29" max="29" width="15.5" style="25" customWidth="1"/>
    <col min="30" max="30" width="18.8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460</v>
      </c>
      <c r="J3" s="7" t="s">
        <v>461</v>
      </c>
      <c r="K3" s="7" t="s">
        <v>462</v>
      </c>
      <c r="L3" s="7" t="s">
        <v>463</v>
      </c>
      <c r="M3" s="7" t="s">
        <v>464</v>
      </c>
      <c r="N3" s="7" t="s">
        <v>465</v>
      </c>
      <c r="O3" s="7" t="s">
        <v>466</v>
      </c>
      <c r="P3" s="7" t="s">
        <v>467</v>
      </c>
      <c r="Q3" s="119"/>
      <c r="R3" s="120"/>
      <c r="S3" s="69"/>
      <c r="T3" s="119"/>
      <c r="U3" s="120"/>
      <c r="V3" s="117" t="s">
        <v>192</v>
      </c>
      <c r="W3" s="30" t="s">
        <v>468</v>
      </c>
      <c r="X3" s="30" t="s">
        <v>469</v>
      </c>
      <c r="Y3" s="30" t="s">
        <v>470</v>
      </c>
      <c r="Z3" s="30" t="s">
        <v>471</v>
      </c>
      <c r="AA3" s="117" t="s">
        <v>472</v>
      </c>
      <c r="AB3" s="117" t="s">
        <v>473</v>
      </c>
      <c r="AC3" s="70" t="s">
        <v>474</v>
      </c>
      <c r="AD3" s="70" t="s">
        <v>475</v>
      </c>
      <c r="AE3" s="70" t="s">
        <v>476</v>
      </c>
      <c r="AF3" s="118" t="s">
        <v>477</v>
      </c>
      <c r="AG3" s="118" t="s">
        <v>478</v>
      </c>
      <c r="AH3" s="118" t="s">
        <v>479</v>
      </c>
      <c r="AI3" s="118" t="s">
        <v>480</v>
      </c>
      <c r="AJ3" s="118" t="s">
        <v>481</v>
      </c>
      <c r="AK3" s="118" t="s">
        <v>482</v>
      </c>
      <c r="AL3" s="118" t="s">
        <v>483</v>
      </c>
      <c r="AM3" s="118" t="s">
        <v>484</v>
      </c>
      <c r="AN3" s="118" t="s">
        <v>485</v>
      </c>
      <c r="AO3" s="53" t="s">
        <v>486</v>
      </c>
      <c r="AP3" s="15" t="s">
        <v>487</v>
      </c>
      <c r="AQ3" s="15" t="s">
        <v>545</v>
      </c>
      <c r="AR3" s="15" t="s">
        <v>488</v>
      </c>
      <c r="AS3" s="15" t="s">
        <v>489</v>
      </c>
      <c r="AT3" s="15" t="s">
        <v>490</v>
      </c>
      <c r="AU3" s="15" t="s">
        <v>491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Kwartaal" enableFormatConditionsCalculation="0">
    <tabColor indexed="10"/>
  </sheetPr>
  <dimension ref="A1:BT300"/>
  <sheetViews>
    <sheetView workbookViewId="0"/>
  </sheetViews>
  <sheetFormatPr defaultRowHeight="11.25" x14ac:dyDescent="0.2"/>
  <cols>
    <col min="1" max="1" width="11.83203125" style="25" bestFit="1" customWidth="1"/>
    <col min="2" max="2" width="3.5" style="25" customWidth="1"/>
    <col min="3" max="3" width="15.83203125" style="13" customWidth="1"/>
    <col min="4" max="4" width="15.33203125" style="13" customWidth="1"/>
    <col min="5" max="5" width="12.6640625" style="13" customWidth="1"/>
    <col min="6" max="6" width="12.83203125" style="13" customWidth="1"/>
    <col min="7" max="7" width="20.6640625" style="13" customWidth="1"/>
    <col min="8" max="8" width="18.5" style="13" customWidth="1"/>
    <col min="9" max="9" width="5.1640625" style="25" customWidth="1"/>
    <col min="10" max="10" width="20.83203125" style="13" customWidth="1"/>
    <col min="11" max="12" width="25" style="13" customWidth="1"/>
    <col min="13" max="13" width="24.6640625" style="25" customWidth="1"/>
    <col min="14" max="14" width="24" style="25" customWidth="1"/>
    <col min="15" max="15" width="30" style="63" customWidth="1"/>
    <col min="16" max="17" width="10.1640625" style="25" bestFit="1" customWidth="1"/>
    <col min="18" max="18" width="12.1640625" style="25" customWidth="1"/>
    <col min="19" max="19" width="11.5" style="25" customWidth="1"/>
    <col min="20" max="22" width="10.1640625" style="25" bestFit="1" customWidth="1"/>
    <col min="23" max="23" width="10.1640625" style="25" customWidth="1"/>
    <col min="24" max="24" width="13.1640625" style="25" customWidth="1"/>
    <col min="25" max="27" width="16.83203125" style="25" customWidth="1"/>
    <col min="28" max="28" width="18.83203125" style="25" customWidth="1"/>
    <col min="29" max="29" width="27" style="25" customWidth="1"/>
    <col min="30" max="30" width="26.83203125" style="25" customWidth="1"/>
    <col min="31" max="31" width="18.83203125" style="25" customWidth="1"/>
    <col min="32" max="32" width="24" style="25" customWidth="1"/>
    <col min="33" max="33" width="26.1640625" style="25" customWidth="1"/>
    <col min="34" max="34" width="18.83203125" style="25" customWidth="1"/>
    <col min="35" max="36" width="22.6640625" style="25" customWidth="1"/>
    <col min="37" max="37" width="18.83203125" style="25" customWidth="1"/>
    <col min="38" max="38" width="22.1640625" style="25" customWidth="1"/>
    <col min="39" max="39" width="22.6640625" style="25" customWidth="1"/>
    <col min="40" max="40" width="18.83203125" style="25" customWidth="1"/>
    <col min="41" max="41" width="27.33203125" style="25" customWidth="1"/>
    <col min="42" max="42" width="26.83203125" style="25" customWidth="1"/>
    <col min="43" max="43" width="18.83203125" style="25" customWidth="1"/>
    <col min="44" max="44" width="25.33203125" style="25" customWidth="1"/>
    <col min="45" max="45" width="25.6640625" style="25" customWidth="1"/>
    <col min="46" max="46" width="27.5" style="25" customWidth="1"/>
    <col min="47" max="47" width="34.83203125" style="25" customWidth="1"/>
    <col min="48" max="48" width="34.5" style="25" customWidth="1"/>
    <col min="49" max="51" width="19.5" style="25" customWidth="1"/>
    <col min="52" max="52" width="17.5" style="25" customWidth="1"/>
    <col min="53" max="53" width="20" style="25" customWidth="1"/>
    <col min="54" max="54" width="28.6640625" style="25" customWidth="1"/>
    <col min="55" max="55" width="24.33203125" style="25" bestFit="1" customWidth="1"/>
    <col min="56" max="56" width="29.83203125" style="25" customWidth="1"/>
    <col min="57" max="57" width="20.83203125" style="64" customWidth="1"/>
    <col min="58" max="58" width="27.1640625" style="25" customWidth="1"/>
    <col min="59" max="59" width="29.5" style="25" customWidth="1"/>
    <col min="60" max="60" width="24.83203125" style="25" customWidth="1"/>
    <col min="61" max="61" width="28.33203125" style="25" customWidth="1"/>
    <col min="62" max="63" width="15.1640625" style="25" customWidth="1"/>
    <col min="64" max="64" width="30.1640625" style="25" customWidth="1"/>
    <col min="65" max="65" width="26" style="25" customWidth="1"/>
    <col min="66" max="66" width="20.1640625" style="25" customWidth="1"/>
    <col min="67" max="67" width="26" style="25" bestFit="1" customWidth="1"/>
    <col min="68" max="68" width="20.1640625" style="25" customWidth="1"/>
    <col min="69" max="69" width="6.1640625" style="25" customWidth="1"/>
    <col min="70" max="70" width="31.83203125" style="25" customWidth="1"/>
    <col min="71" max="71" width="12.1640625" style="13" customWidth="1"/>
    <col min="72" max="72" width="11.83203125" style="13" customWidth="1"/>
    <col min="73" max="16384" width="9.33203125" style="13"/>
  </cols>
  <sheetData>
    <row r="1" spans="1:72" s="140" customFormat="1" ht="12" customHeight="1" x14ac:dyDescent="0.2">
      <c r="A1" s="146" t="s">
        <v>233</v>
      </c>
      <c r="B1" s="138"/>
      <c r="C1" s="147" t="s">
        <v>237</v>
      </c>
      <c r="D1" s="110"/>
      <c r="E1" s="110"/>
      <c r="F1" s="110"/>
      <c r="G1" s="110"/>
      <c r="H1" s="108"/>
      <c r="I1" s="148"/>
      <c r="J1" s="145" t="s">
        <v>238</v>
      </c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08"/>
      <c r="AW1" s="145" t="s">
        <v>243</v>
      </c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08"/>
      <c r="BQ1" s="139"/>
      <c r="BR1" s="149" t="s">
        <v>120</v>
      </c>
      <c r="BS1" s="150"/>
      <c r="BT1" s="151"/>
    </row>
    <row r="2" spans="1:72" s="140" customFormat="1" ht="11.25" customHeight="1" x14ac:dyDescent="0.2">
      <c r="A2" s="121"/>
      <c r="B2" s="141"/>
      <c r="C2" s="47" t="s">
        <v>216</v>
      </c>
      <c r="D2" s="122"/>
      <c r="E2" s="122"/>
      <c r="F2" s="122"/>
      <c r="G2" s="74"/>
      <c r="H2" s="47" t="s">
        <v>236</v>
      </c>
      <c r="I2" s="80"/>
      <c r="J2" s="152" t="s">
        <v>224</v>
      </c>
      <c r="K2" s="110"/>
      <c r="L2" s="108"/>
      <c r="M2" s="145" t="s">
        <v>225</v>
      </c>
      <c r="N2" s="110"/>
      <c r="O2" s="108"/>
      <c r="P2" s="60" t="s">
        <v>184</v>
      </c>
      <c r="Q2" s="60"/>
      <c r="R2" s="60"/>
      <c r="S2" s="60"/>
      <c r="T2" s="60"/>
      <c r="U2" s="60"/>
      <c r="V2" s="60"/>
      <c r="W2" s="60"/>
      <c r="X2" s="60"/>
      <c r="Y2" s="61" t="s">
        <v>226</v>
      </c>
      <c r="Z2" s="145" t="s">
        <v>421</v>
      </c>
      <c r="AA2" s="108"/>
      <c r="AB2" s="145" t="s">
        <v>227</v>
      </c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08"/>
      <c r="AW2" s="60" t="s">
        <v>59</v>
      </c>
      <c r="AX2" s="145" t="s">
        <v>230</v>
      </c>
      <c r="AY2" s="110"/>
      <c r="AZ2" s="108"/>
      <c r="BA2" s="145" t="s">
        <v>231</v>
      </c>
      <c r="BB2" s="110"/>
      <c r="BC2" s="110"/>
      <c r="BD2" s="110"/>
      <c r="BE2" s="108"/>
      <c r="BF2" s="61" t="s">
        <v>124</v>
      </c>
      <c r="BG2" s="145" t="s">
        <v>232</v>
      </c>
      <c r="BH2" s="110"/>
      <c r="BI2" s="110"/>
      <c r="BJ2" s="110"/>
      <c r="BK2" s="110"/>
      <c r="BL2" s="108"/>
      <c r="BM2" s="142">
        <f ca="1">SUM(BM4:BM300)</f>
        <v>0</v>
      </c>
      <c r="BN2" s="143">
        <f ca="1">SUM(BN4:BN300)</f>
        <v>0</v>
      </c>
      <c r="BO2" s="153" t="s">
        <v>411</v>
      </c>
      <c r="BP2" s="153" t="s">
        <v>412</v>
      </c>
      <c r="BQ2" s="144"/>
      <c r="BR2" s="154" t="s">
        <v>527</v>
      </c>
      <c r="BS2" s="149" t="s">
        <v>528</v>
      </c>
      <c r="BT2" s="155"/>
    </row>
    <row r="3" spans="1:72" s="140" customFormat="1" ht="68.099999999999994" customHeight="1" x14ac:dyDescent="0.2">
      <c r="A3" s="7" t="s">
        <v>234</v>
      </c>
      <c r="B3" s="76"/>
      <c r="C3" s="7" t="s">
        <v>190</v>
      </c>
      <c r="D3" s="7" t="s">
        <v>186</v>
      </c>
      <c r="E3" s="7" t="s">
        <v>187</v>
      </c>
      <c r="F3" s="7" t="s">
        <v>188</v>
      </c>
      <c r="G3" s="7" t="s">
        <v>189</v>
      </c>
      <c r="H3" s="74" t="s">
        <v>217</v>
      </c>
      <c r="I3" s="81"/>
      <c r="J3" s="74" t="s">
        <v>239</v>
      </c>
      <c r="K3" s="222" t="s">
        <v>541</v>
      </c>
      <c r="L3" s="74" t="s">
        <v>223</v>
      </c>
      <c r="M3" s="15" t="s">
        <v>229</v>
      </c>
      <c r="N3" s="15" t="s">
        <v>175</v>
      </c>
      <c r="O3" s="53" t="s">
        <v>176</v>
      </c>
      <c r="P3" s="7" t="s">
        <v>177</v>
      </c>
      <c r="Q3" s="7" t="s">
        <v>178</v>
      </c>
      <c r="R3" s="7" t="s">
        <v>179</v>
      </c>
      <c r="S3" s="7" t="s">
        <v>180</v>
      </c>
      <c r="T3" s="7" t="s">
        <v>181</v>
      </c>
      <c r="U3" s="7" t="s">
        <v>182</v>
      </c>
      <c r="V3" s="7" t="s">
        <v>183</v>
      </c>
      <c r="W3" s="7" t="s">
        <v>185</v>
      </c>
      <c r="X3" s="7" t="s">
        <v>218</v>
      </c>
      <c r="Y3" s="15" t="s">
        <v>235</v>
      </c>
      <c r="Z3" s="15" t="s">
        <v>428</v>
      </c>
      <c r="AA3" s="15" t="s">
        <v>427</v>
      </c>
      <c r="AB3" s="15" t="s">
        <v>151</v>
      </c>
      <c r="AC3" s="15" t="s">
        <v>158</v>
      </c>
      <c r="AD3" s="15" t="s">
        <v>159</v>
      </c>
      <c r="AE3" s="15" t="s">
        <v>152</v>
      </c>
      <c r="AF3" s="15" t="s">
        <v>160</v>
      </c>
      <c r="AG3" s="15" t="s">
        <v>161</v>
      </c>
      <c r="AH3" s="15" t="s">
        <v>153</v>
      </c>
      <c r="AI3" s="15" t="s">
        <v>162</v>
      </c>
      <c r="AJ3" s="15" t="s">
        <v>167</v>
      </c>
      <c r="AK3" s="15" t="s">
        <v>154</v>
      </c>
      <c r="AL3" s="15" t="s">
        <v>163</v>
      </c>
      <c r="AM3" s="15" t="s">
        <v>168</v>
      </c>
      <c r="AN3" s="15" t="s">
        <v>155</v>
      </c>
      <c r="AO3" s="15" t="s">
        <v>164</v>
      </c>
      <c r="AP3" s="15" t="s">
        <v>169</v>
      </c>
      <c r="AQ3" s="15" t="s">
        <v>156</v>
      </c>
      <c r="AR3" s="15" t="s">
        <v>165</v>
      </c>
      <c r="AS3" s="15" t="s">
        <v>170</v>
      </c>
      <c r="AT3" s="15" t="s">
        <v>157</v>
      </c>
      <c r="AU3" s="15" t="s">
        <v>166</v>
      </c>
      <c r="AV3" s="15" t="s">
        <v>171</v>
      </c>
      <c r="AW3" s="15" t="s">
        <v>542</v>
      </c>
      <c r="AX3" s="15" t="s">
        <v>122</v>
      </c>
      <c r="AY3" s="15" t="s">
        <v>219</v>
      </c>
      <c r="AZ3" s="15" t="s">
        <v>220</v>
      </c>
      <c r="BA3" s="15" t="s">
        <v>221</v>
      </c>
      <c r="BB3" s="286" t="s">
        <v>566</v>
      </c>
      <c r="BC3" s="286" t="s">
        <v>565</v>
      </c>
      <c r="BD3" s="286" t="s">
        <v>575</v>
      </c>
      <c r="BE3" s="54" t="s">
        <v>172</v>
      </c>
      <c r="BF3" s="15" t="s">
        <v>132</v>
      </c>
      <c r="BG3" s="15" t="s">
        <v>14</v>
      </c>
      <c r="BH3" s="15" t="s">
        <v>244</v>
      </c>
      <c r="BI3" s="15" t="s">
        <v>335</v>
      </c>
      <c r="BJ3" s="15" t="s">
        <v>222</v>
      </c>
      <c r="BK3" s="116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5" t="s">
        <v>336</v>
      </c>
      <c r="BM3" s="83" t="s">
        <v>337</v>
      </c>
      <c r="BN3" s="15" t="s">
        <v>245</v>
      </c>
      <c r="BO3" s="69"/>
      <c r="BP3" s="69"/>
      <c r="BQ3" s="94"/>
      <c r="BR3" s="30" t="s">
        <v>424</v>
      </c>
      <c r="BS3" s="101" t="s">
        <v>425</v>
      </c>
      <c r="BT3" s="101" t="s">
        <v>426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43101</v>
      </c>
      <c r="D4" s="65">
        <f>Ident!F4-C4+1-(INT((CHOOSE(WEEKDAY(C4),0,1,2,3,4,5,6)+(Ident!F4-C4+1))/7))-(INT((CHOOSE(WEEKDAY(C4),6,0,1,2,3,4,5)+(Ident!F4-C4+1))/7))</f>
        <v>-30785</v>
      </c>
      <c r="E4" s="6">
        <f>Kal!B$13-C4+1-(INT((CHOOSE(WEEKDAY(C4),0,1,2,3,4,5,6)+(Kal!B$13-C4+1))/7))-(INT((CHOOSE(WEEKDAY(C4),6,0,1,2,3,4,5)+(Kal!B$13-C4+1))/7))</f>
        <v>65</v>
      </c>
      <c r="F4" s="6">
        <f>Ident!F4-Kal!A$11+1-(INT((CHOOSE(WEEKDAY(Kal!A$11),0,1,2,3,4,5,6)+(Ident!F4-Kal!A$11+1))/7))-(INT((CHOOSE(WEEKDAY(Kal!A$11),6,0,1,2,3,4,5)+(Ident!F4-Kal!A$11+1))/7))</f>
        <v>-30785</v>
      </c>
      <c r="G4" s="6">
        <f>IF(AND(Ident!E4&lt;&gt;0,Ident!F4&lt;&gt;0),D4,IF(AND(Ident!E4&lt;&gt;0,Ident!F4=0),E4,IF(AND(Ident!E4=0,Ident!F4&lt;&gt;0),F4,ad5kw)))</f>
        <v>65</v>
      </c>
      <c r="H4" s="75">
        <f>ROUND(G4*Ident!L4,2)</f>
        <v>0</v>
      </c>
      <c r="I4" s="82"/>
      <c r="J4" s="73">
        <f>BerM1!W4+BerM2!W4+BerM3!W4</f>
        <v>0</v>
      </c>
      <c r="K4" s="73">
        <f t="shared" ref="K4:K67" si="0">IF(A4=1,"Verbessern!",MIN(upk,J4*fuf))</f>
        <v>0</v>
      </c>
      <c r="L4" s="73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6">
        <f>ROUND((BerM1!I4+BerM2!I4+BerM3!I4)/(malu1+malu2+malu3),2)</f>
        <v>0</v>
      </c>
      <c r="Q4" s="6">
        <f>ROUND((BerM1!J4+BerM2!J4+BerM3!J4)/(dima1+dima2+dima3),2)</f>
        <v>0</v>
      </c>
      <c r="R4" s="6">
        <f>ROUND((BerM1!K4+BerM2!K4+BerM3!K4)/(wome1+wome2+wome3),2)</f>
        <v>0</v>
      </c>
      <c r="S4" s="6">
        <f>ROUND((BerM1!L4+BerM2!L4+BerM3!L4)/(doje1+doje2+doje3),2)</f>
        <v>0</v>
      </c>
      <c r="T4" s="6">
        <f>ROUND((BerM1!M4+BerM2!M4+BerM3!M4)/(vrve1+vrve2+vrve3),2)</f>
        <v>0</v>
      </c>
      <c r="U4" s="6">
        <f>ROUND((BerM1!N4+BerM2!N4+BerM3!N4)/(zasa1+zasa2+zasa3),2)</f>
        <v>0</v>
      </c>
      <c r="V4" s="6">
        <f>ROUND((BerM1!O4+BerM2!O4+BerM3!O4)/(zodi1+zodi2+zodi3),2)</f>
        <v>0</v>
      </c>
      <c r="W4" s="6">
        <f>ROUND(('M1-In'!U4+'M2-In'!U4+'M3-In'!U4)*7/(malu1+malu2+malu3+dima1+dima2+dima3+wome1+wome2+wome3+doje1+doje2+doje3+vrve1+vrve2+vrve3+zasa1+zasa2+zasa3+zodi1+zodi2+zodi3),2)</f>
        <v>0</v>
      </c>
      <c r="X4" s="6">
        <f>P4+Q4+R4+S4+T4+U4+V4+W4</f>
        <v>0</v>
      </c>
      <c r="Y4" s="16">
        <f>IF(A4=1,"Verbessern",IF(MIN(38,ROUND(O4*X4,2))&lt;&gt;0,MIN(38,ROUND(O4*X4,2)),0))</f>
        <v>0</v>
      </c>
      <c r="Z4" s="42">
        <f>IF(Y4&lt;38,1,0)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3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4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5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6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7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8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9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0">IF(A4=1,"Verbessern",ROUND(AW4*pabij/100,2))</f>
        <v>0</v>
      </c>
      <c r="AY4" s="16">
        <f t="shared" ref="AY4:AY67" ca="1" si="11">IF(A4=1,"Verbessern",ROUND(AW4*wnbij/100,2))</f>
        <v>0</v>
      </c>
      <c r="AZ4" s="16">
        <f t="shared" ref="AZ4:AZ67" ca="1" si="12">IF(A4=1,"Verbessern",ROUND(AW4*(pabij+wnbij)/100,2))</f>
        <v>0</v>
      </c>
      <c r="BA4" s="6">
        <f>MIN(ROUND(K4/494,2),1)</f>
        <v>0</v>
      </c>
      <c r="BB4" s="6">
        <f t="shared" ref="BB4:BB67" si="13">IF(kwnr&gt;=44,BA4,IF(BA4&lt;0.33,0,BA4))</f>
        <v>0</v>
      </c>
      <c r="BC4" s="285">
        <f>IF(BB4&gt;=0.8,ROUND(1/BB4,7),IF(AND(BB4&gt;=0.55,BB4&lt;0.8),1+BB4-0.55,IF(BB4&lt;0.275,IF(OR(Y4&gt;=19,Z4=0),1,0),1)))</f>
        <v>0</v>
      </c>
      <c r="BD4" s="16">
        <f t="shared" ref="BD4:BD67" ca="1" si="14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5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6">IF(A4=1,"Verbessern",ROUND(AW4*fsobij/100,2))</f>
        <v>0</v>
      </c>
      <c r="BL4" s="6">
        <f t="shared" ref="BL4:BL67" ca="1" si="17">IF(A4=1,"Verbessern",ROUND(AW4*bijbij/100,2))</f>
        <v>0</v>
      </c>
      <c r="BM4" s="92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3"/>
      <c r="BR4" s="16">
        <f xml:space="preserve"> MIN(K4+AC4+AI4+AL4+AO4+AR4+AU4,494)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43101</v>
      </c>
      <c r="D5" s="65">
        <f>Ident!F5-C5+1-(INT((CHOOSE(WEEKDAY(C5),0,1,2,3,4,5,6)+(Ident!F5-C5+1))/7))-(INT((CHOOSE(WEEKDAY(C5),6,0,1,2,3,4,5)+(Ident!F5-C5+1))/7))</f>
        <v>-30785</v>
      </c>
      <c r="E5" s="6">
        <f>Kal!B$13-C5+1-(INT((CHOOSE(WEEKDAY(C5),0,1,2,3,4,5,6)+(Kal!B$13-C5+1))/7))-(INT((CHOOSE(WEEKDAY(C5),6,0,1,2,3,4,5)+(Kal!B$13-C5+1))/7))</f>
        <v>65</v>
      </c>
      <c r="F5" s="6">
        <f>Ident!F5-Kal!A$11+1-(INT((CHOOSE(WEEKDAY(Kal!A$11),0,1,2,3,4,5,6)+(Ident!F5-Kal!A$11+1))/7))-(INT((CHOOSE(WEEKDAY(Kal!A$11),6,0,1,2,3,4,5)+(Ident!F5-Kal!A$11+1))/7))</f>
        <v>-30785</v>
      </c>
      <c r="G5" s="6">
        <f>IF(AND(Ident!E5&lt;&gt;0,Ident!F5&lt;&gt;0),D5,IF(AND(Ident!E5&lt;&gt;0,Ident!F5=0),E5,IF(AND(Ident!E5=0,Ident!F5&lt;&gt;0),F5,ad5kw)))</f>
        <v>65</v>
      </c>
      <c r="H5" s="75">
        <f>ROUND(G5*Ident!L5,2)</f>
        <v>0</v>
      </c>
      <c r="I5" s="82"/>
      <c r="J5" s="73">
        <f>BerM1!W5+BerM2!W5+BerM3!W5</f>
        <v>0</v>
      </c>
      <c r="K5" s="73">
        <f t="shared" si="0"/>
        <v>0</v>
      </c>
      <c r="L5" s="73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6">
        <f>ROUND((BerM1!I5+BerM2!I5+BerM3!I5)/(malu1+malu2+malu3),2)</f>
        <v>0</v>
      </c>
      <c r="Q5" s="6">
        <f>ROUND((BerM1!J5+BerM2!J5+BerM3!J5)/(dima1+dima2+dima3),2)</f>
        <v>0</v>
      </c>
      <c r="R5" s="6">
        <f>ROUND((BerM1!K5+BerM2!K5+BerM3!K5)/(wome1+wome2+wome3),2)</f>
        <v>0</v>
      </c>
      <c r="S5" s="6">
        <f>ROUND((BerM1!L5+BerM2!L5+BerM3!L5)/(doje1+doje2+doje3),2)</f>
        <v>0</v>
      </c>
      <c r="T5" s="6">
        <f>ROUND((BerM1!M5+BerM2!M5+BerM3!M5)/(vrve1+vrve2+vrve3),2)</f>
        <v>0</v>
      </c>
      <c r="U5" s="6">
        <f>ROUND((BerM1!N5+BerM2!N5+BerM3!N5)/(zasa1+zasa2+zasa3),2)</f>
        <v>0</v>
      </c>
      <c r="V5" s="6">
        <f>ROUND((BerM1!O5+BerM2!O5+BerM3!O5)/(zodi1+zodi2+zodi3),2)</f>
        <v>0</v>
      </c>
      <c r="W5" s="6">
        <f>ROUND(('M1-In'!U5+'M2-In'!U5+'M3-In'!U5)*7/(malu1+malu2+malu3+dima1+dima2+dima3+wome1+wome2+wome3+doje1+doje2+doje3+vrve1+vrve2+vrve3+zasa1+zasa2+zasa3+zodi1+zodi2+zodi3),2)</f>
        <v>0</v>
      </c>
      <c r="X5" s="6">
        <f t="shared" ref="X5:X68" si="18">P5+Q5+R5+S5+T5+U5+V5+W5</f>
        <v>0</v>
      </c>
      <c r="Y5" s="16">
        <f t="shared" ref="Y5:Y68" si="19">IF(A5=1,"Verbessern",IF(MIN(38,ROUND(O5*X5,2))&lt;&gt;0,MIN(38,ROUND(O5*X5,2)),0))</f>
        <v>0</v>
      </c>
      <c r="Z5" s="42">
        <f t="shared" ref="Z5:Z68" si="20">IF(Y5&lt;38,1,0)</f>
        <v>1</v>
      </c>
      <c r="AA5" s="16" t="str">
        <f t="shared" ref="AA5:AA68" si="21">IF(Z5=1,"Teilzeit","Ganztag")</f>
        <v>Teilzeit</v>
      </c>
      <c r="AB5" s="16">
        <f>'M1-In'!AG5+'M1-In'!AH5+'M2-In'!AG5+'M2-In'!AH5+'M3-In'!AG5+'M3-In'!AH5</f>
        <v>0</v>
      </c>
      <c r="AC5" s="16">
        <f t="shared" ref="AC5:AC68" si="22">IF(A5=1,"Verbessen",ROUND(AB5*O5,2))</f>
        <v>0</v>
      </c>
      <c r="AD5" s="16">
        <f t="shared" si="3"/>
        <v>0</v>
      </c>
      <c r="AE5" s="16">
        <f>'M1-In'!AI5+'M2-In'!AI5+'M3-In'!AI5</f>
        <v>0</v>
      </c>
      <c r="AF5" s="16">
        <f t="shared" ref="AF5:AF68" si="23">IF(A5=1,"Verbessern",ROUND(AE5*O5,2))</f>
        <v>0</v>
      </c>
      <c r="AG5" s="16">
        <f t="shared" si="4"/>
        <v>0</v>
      </c>
      <c r="AH5" s="16">
        <f>'M1-In'!AJ5+'M2-In'!AJ5+'M3-In'!AJ5</f>
        <v>0</v>
      </c>
      <c r="AI5" s="16">
        <f t="shared" ref="AI5:AI68" si="24">IF(A5=1,"Verbessern",ROUND(AH5*O5,2))</f>
        <v>0</v>
      </c>
      <c r="AJ5" s="16">
        <f t="shared" si="5"/>
        <v>0</v>
      </c>
      <c r="AK5" s="16">
        <f>'M1-In'!AK5+'M2-In'!AK5+'M3-In'!AK5</f>
        <v>0</v>
      </c>
      <c r="AL5" s="16">
        <f t="shared" ref="AL5:AL68" si="25">IF(A5=1,"Verbessern",ROUND(AK5*O5,2))</f>
        <v>0</v>
      </c>
      <c r="AM5" s="16">
        <f t="shared" si="6"/>
        <v>0</v>
      </c>
      <c r="AN5" s="16">
        <f>'M1-In'!AL5+'M2-In'!AL5+'M3-In'!AL5</f>
        <v>0</v>
      </c>
      <c r="AO5" s="16">
        <f t="shared" ref="AO5:AO68" si="26">IF(A5=1,"Verbessern",ROUND(AN5*O5,2))</f>
        <v>0</v>
      </c>
      <c r="AP5" s="16">
        <f t="shared" si="7"/>
        <v>0</v>
      </c>
      <c r="AQ5" s="16">
        <f>'M1-In'!AM5+'M2-In'!AM5+'M3-In'!AM5</f>
        <v>0</v>
      </c>
      <c r="AR5" s="16">
        <f t="shared" ref="AR5:AR68" si="27">IF(A5=1,"Verbessern",ROUND(AQ5*O5,2))</f>
        <v>0</v>
      </c>
      <c r="AS5" s="16">
        <f t="shared" si="8"/>
        <v>0</v>
      </c>
      <c r="AT5" s="16">
        <f>BerM1!AO5+BerM2!AO5+BerM3!AO5</f>
        <v>0</v>
      </c>
      <c r="AU5" s="16">
        <f t="shared" ref="AU5:AU68" si="28">IF(A5=1,"Verbessern",IF(AT5*O5&lt;0.6,0,ROUND(AT5*O5,2)))</f>
        <v>0</v>
      </c>
      <c r="AV5" s="16">
        <f t="shared" si="9"/>
        <v>0</v>
      </c>
      <c r="AW5" s="16">
        <f ca="1">IF(A5=1,"Verbessern",MIN(gmk,BerM1!AQ5+BerM2!AQ5+BerM3!AQ5))</f>
        <v>0</v>
      </c>
      <c r="AX5" s="16">
        <f t="shared" ca="1" si="10"/>
        <v>0</v>
      </c>
      <c r="AY5" s="16">
        <f t="shared" ca="1" si="11"/>
        <v>0</v>
      </c>
      <c r="AZ5" s="16">
        <f t="shared" ca="1" si="12"/>
        <v>0</v>
      </c>
      <c r="BA5" s="6">
        <f t="shared" ref="BA5:BA68" si="29">MIN(ROUND(K5/494,2),1)</f>
        <v>0</v>
      </c>
      <c r="BB5" s="6">
        <f t="shared" si="13"/>
        <v>0</v>
      </c>
      <c r="BC5" s="285">
        <f t="shared" ref="BC5:BC68" si="30">IF(BB5&gt;=0.8,ROUND(1/BB5,7),IF(AND(BB5&gt;=0.55,BB5&lt;0.8),1+BB5-0.55,IF(BB5&lt;0.275,IF(OR(Y5&gt;=19,Z5=0),1,0),1)))</f>
        <v>0</v>
      </c>
      <c r="BD5" s="16">
        <f t="shared" ca="1" si="14"/>
        <v>0</v>
      </c>
      <c r="BE5" s="42">
        <f t="shared" ca="1" si="15"/>
        <v>0</v>
      </c>
      <c r="BF5" s="16">
        <f ca="1">IF(A5=1,"Verbessern",BerM1!AT5+BerM2!AT5+BerM3!AT5)</f>
        <v>0</v>
      </c>
      <c r="BG5" s="16">
        <f t="shared" ref="BG5:BG68" ca="1" si="31">BD5+BF5</f>
        <v>0</v>
      </c>
      <c r="BH5" s="16">
        <f t="shared" ref="BH5:BH68" ca="1" si="32">IF(A5=1,"Verbessern",AY5-BF5)</f>
        <v>0</v>
      </c>
      <c r="BI5" s="16">
        <f t="shared" ref="BI5:BI68" ca="1" si="33">IF(A5=1,"Verbessern",AX5-BD5)</f>
        <v>0</v>
      </c>
      <c r="BJ5" s="16">
        <f t="shared" ref="BJ5:BJ68" ca="1" si="34">BH5+BI5</f>
        <v>0</v>
      </c>
      <c r="BK5" s="16">
        <f t="shared" ca="1" si="16"/>
        <v>0</v>
      </c>
      <c r="BL5" s="6">
        <f t="shared" ca="1" si="17"/>
        <v>0</v>
      </c>
      <c r="BM5" s="92">
        <f t="shared" ref="BM5:BM68" ca="1" si="35">IF(A5=1,"Verbessern",BI5+BK5+BL5)</f>
        <v>0</v>
      </c>
      <c r="BN5" s="16">
        <f t="shared" ref="BN5:BN68" ca="1" si="36">IF(A5=1,"Verbessern",BJ5+BK5+BL5)</f>
        <v>0</v>
      </c>
      <c r="BO5" s="16" t="str">
        <f t="shared" ref="BO5:BO68" si="37">IF(J5&gt;H5,"ÜBERKAPAZITÄT","OK")</f>
        <v>OK</v>
      </c>
      <c r="BP5" s="16">
        <f t="shared" ref="BP5:BP68" si="38">IF(BO5="ÜBERKAPZITÄT",ROUND((J5-H5)*100/H5,2),0)</f>
        <v>0</v>
      </c>
      <c r="BQ5" s="93"/>
      <c r="BR5" s="16">
        <f t="shared" ref="BR5:BR68" si="39" xml:space="preserve"> MIN(K5+AC5+AI5+AL5+AO5+AR5+AU5,494)</f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43101</v>
      </c>
      <c r="D6" s="65">
        <f>Ident!F6-C6+1-(INT((CHOOSE(WEEKDAY(C6),0,1,2,3,4,5,6)+(Ident!F6-C6+1))/7))-(INT((CHOOSE(WEEKDAY(C6),6,0,1,2,3,4,5)+(Ident!F6-C6+1))/7))</f>
        <v>-30785</v>
      </c>
      <c r="E6" s="6">
        <f>Kal!B$13-C6+1-(INT((CHOOSE(WEEKDAY(C6),0,1,2,3,4,5,6)+(Kal!B$13-C6+1))/7))-(INT((CHOOSE(WEEKDAY(C6),6,0,1,2,3,4,5)+(Kal!B$13-C6+1))/7))</f>
        <v>65</v>
      </c>
      <c r="F6" s="6">
        <f>Ident!F6-Kal!A$11+1-(INT((CHOOSE(WEEKDAY(Kal!A$11),0,1,2,3,4,5,6)+(Ident!F6-Kal!A$11+1))/7))-(INT((CHOOSE(WEEKDAY(Kal!A$11),6,0,1,2,3,4,5)+(Ident!F6-Kal!A$11+1))/7))</f>
        <v>-30785</v>
      </c>
      <c r="G6" s="6">
        <f>IF(AND(Ident!E6&lt;&gt;0,Ident!F6&lt;&gt;0),D6,IF(AND(Ident!E6&lt;&gt;0,Ident!F6=0),E6,IF(AND(Ident!E6=0,Ident!F6&lt;&gt;0),F6,ad5kw)))</f>
        <v>65</v>
      </c>
      <c r="H6" s="75">
        <f>ROUND(G6*Ident!L6,2)</f>
        <v>0</v>
      </c>
      <c r="I6" s="82"/>
      <c r="J6" s="73">
        <f>BerM1!W6+BerM2!W6+BerM3!W6</f>
        <v>0</v>
      </c>
      <c r="K6" s="73">
        <f t="shared" si="0"/>
        <v>0</v>
      </c>
      <c r="L6" s="73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6">
        <f>ROUND((BerM1!I6+BerM2!I6+BerM3!I6)/(malu1+malu2+malu3),2)</f>
        <v>0</v>
      </c>
      <c r="Q6" s="6">
        <f>ROUND((BerM1!J6+BerM2!J6+BerM3!J6)/(dima1+dima2+dima3),2)</f>
        <v>0</v>
      </c>
      <c r="R6" s="6">
        <f>ROUND((BerM1!K6+BerM2!K6+BerM3!K6)/(wome1+wome2+wome3),2)</f>
        <v>0</v>
      </c>
      <c r="S6" s="6">
        <f>ROUND((BerM1!L6+BerM2!L6+BerM3!L6)/(doje1+doje2+doje3),2)</f>
        <v>0</v>
      </c>
      <c r="T6" s="6">
        <f>ROUND((BerM1!M6+BerM2!M6+BerM3!M6)/(vrve1+vrve2+vrve3),2)</f>
        <v>0</v>
      </c>
      <c r="U6" s="6">
        <f>ROUND((BerM1!N6+BerM2!N6+BerM3!N6)/(zasa1+zasa2+zasa3),2)</f>
        <v>0</v>
      </c>
      <c r="V6" s="6">
        <f>ROUND((BerM1!O6+BerM2!O6+BerM3!O6)/(zodi1+zodi2+zodi3),2)</f>
        <v>0</v>
      </c>
      <c r="W6" s="6">
        <f>ROUND(('M1-In'!U6+'M2-In'!U6+'M3-In'!U6)*7/(malu1+malu2+malu3+dima1+dima2+dima3+wome1+wome2+wome3+doje1+doje2+doje3+vrve1+vrve2+vrve3+zasa1+zasa2+zasa3+zodi1+zodi2+zodi3),2)</f>
        <v>0</v>
      </c>
      <c r="X6" s="6">
        <f t="shared" si="18"/>
        <v>0</v>
      </c>
      <c r="Y6" s="16">
        <f t="shared" si="19"/>
        <v>0</v>
      </c>
      <c r="Z6" s="42">
        <f t="shared" si="20"/>
        <v>1</v>
      </c>
      <c r="AA6" s="16" t="str">
        <f t="shared" si="21"/>
        <v>Teilzeit</v>
      </c>
      <c r="AB6" s="16">
        <f>'M1-In'!AG6+'M1-In'!AH6+'M2-In'!AG6+'M2-In'!AH6+'M3-In'!AG6+'M3-In'!AH6</f>
        <v>0</v>
      </c>
      <c r="AC6" s="16">
        <f t="shared" si="22"/>
        <v>0</v>
      </c>
      <c r="AD6" s="16">
        <f t="shared" si="3"/>
        <v>0</v>
      </c>
      <c r="AE6" s="16">
        <f>'M1-In'!AI6+'M2-In'!AI6+'M3-In'!AI6</f>
        <v>0</v>
      </c>
      <c r="AF6" s="16">
        <f t="shared" si="23"/>
        <v>0</v>
      </c>
      <c r="AG6" s="16">
        <f t="shared" si="4"/>
        <v>0</v>
      </c>
      <c r="AH6" s="16">
        <f>'M1-In'!AJ6+'M2-In'!AJ6+'M3-In'!AJ6</f>
        <v>0</v>
      </c>
      <c r="AI6" s="16">
        <f t="shared" si="24"/>
        <v>0</v>
      </c>
      <c r="AJ6" s="16">
        <f t="shared" si="5"/>
        <v>0</v>
      </c>
      <c r="AK6" s="16">
        <f>'M1-In'!AK6+'M2-In'!AK6+'M3-In'!AK6</f>
        <v>0</v>
      </c>
      <c r="AL6" s="16">
        <f t="shared" si="25"/>
        <v>0</v>
      </c>
      <c r="AM6" s="16">
        <f t="shared" si="6"/>
        <v>0</v>
      </c>
      <c r="AN6" s="16">
        <f>'M1-In'!AL6+'M2-In'!AL6+'M3-In'!AL6</f>
        <v>0</v>
      </c>
      <c r="AO6" s="16">
        <f t="shared" si="26"/>
        <v>0</v>
      </c>
      <c r="AP6" s="16">
        <f t="shared" si="7"/>
        <v>0</v>
      </c>
      <c r="AQ6" s="16">
        <f>'M1-In'!AM6+'M2-In'!AM6+'M3-In'!AM6</f>
        <v>0</v>
      </c>
      <c r="AR6" s="16">
        <f t="shared" si="27"/>
        <v>0</v>
      </c>
      <c r="AS6" s="16">
        <f t="shared" si="8"/>
        <v>0</v>
      </c>
      <c r="AT6" s="16">
        <f>BerM1!AO6+BerM2!AO6+BerM3!AO6</f>
        <v>0</v>
      </c>
      <c r="AU6" s="16">
        <f t="shared" si="28"/>
        <v>0</v>
      </c>
      <c r="AV6" s="16">
        <f t="shared" si="9"/>
        <v>0</v>
      </c>
      <c r="AW6" s="16">
        <f ca="1">IF(A6=1,"Verbessern",MIN(gmk,BerM1!AQ6+BerM2!AQ6+BerM3!AQ6))</f>
        <v>0</v>
      </c>
      <c r="AX6" s="16">
        <f t="shared" ca="1" si="10"/>
        <v>0</v>
      </c>
      <c r="AY6" s="16">
        <f t="shared" ca="1" si="11"/>
        <v>0</v>
      </c>
      <c r="AZ6" s="16">
        <f t="shared" ca="1" si="12"/>
        <v>0</v>
      </c>
      <c r="BA6" s="6">
        <f t="shared" si="29"/>
        <v>0</v>
      </c>
      <c r="BB6" s="6">
        <f t="shared" si="13"/>
        <v>0</v>
      </c>
      <c r="BC6" s="285">
        <f t="shared" si="30"/>
        <v>0</v>
      </c>
      <c r="BD6" s="16">
        <f t="shared" ca="1" si="14"/>
        <v>0</v>
      </c>
      <c r="BE6" s="42">
        <f t="shared" ca="1" si="15"/>
        <v>0</v>
      </c>
      <c r="BF6" s="16">
        <f ca="1">IF(A6=1,"Verbessern",BerM1!AT6+BerM2!AT6+BerM3!AT6)</f>
        <v>0</v>
      </c>
      <c r="BG6" s="16">
        <f t="shared" ca="1" si="31"/>
        <v>0</v>
      </c>
      <c r="BH6" s="16">
        <f t="shared" ca="1" si="32"/>
        <v>0</v>
      </c>
      <c r="BI6" s="16">
        <f t="shared" ca="1" si="33"/>
        <v>0</v>
      </c>
      <c r="BJ6" s="16">
        <f t="shared" ca="1" si="34"/>
        <v>0</v>
      </c>
      <c r="BK6" s="16">
        <f t="shared" ca="1" si="16"/>
        <v>0</v>
      </c>
      <c r="BL6" s="6">
        <f t="shared" ca="1" si="17"/>
        <v>0</v>
      </c>
      <c r="BM6" s="92">
        <f t="shared" ca="1" si="35"/>
        <v>0</v>
      </c>
      <c r="BN6" s="16">
        <f t="shared" ca="1" si="36"/>
        <v>0</v>
      </c>
      <c r="BO6" s="16" t="str">
        <f t="shared" si="37"/>
        <v>OK</v>
      </c>
      <c r="BP6" s="16">
        <f t="shared" si="38"/>
        <v>0</v>
      </c>
      <c r="BQ6" s="93"/>
      <c r="BR6" s="16">
        <f t="shared" si="39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43101</v>
      </c>
      <c r="D7" s="65">
        <f>Ident!F7-C7+1-(INT((CHOOSE(WEEKDAY(C7),0,1,2,3,4,5,6)+(Ident!F7-C7+1))/7))-(INT((CHOOSE(WEEKDAY(C7),6,0,1,2,3,4,5)+(Ident!F7-C7+1))/7))</f>
        <v>-30785</v>
      </c>
      <c r="E7" s="6">
        <f>Kal!B$13-C7+1-(INT((CHOOSE(WEEKDAY(C7),0,1,2,3,4,5,6)+(Kal!B$13-C7+1))/7))-(INT((CHOOSE(WEEKDAY(C7),6,0,1,2,3,4,5)+(Kal!B$13-C7+1))/7))</f>
        <v>65</v>
      </c>
      <c r="F7" s="6">
        <f>Ident!F7-Kal!A$11+1-(INT((CHOOSE(WEEKDAY(Kal!A$11),0,1,2,3,4,5,6)+(Ident!F7-Kal!A$11+1))/7))-(INT((CHOOSE(WEEKDAY(Kal!A$11),6,0,1,2,3,4,5)+(Ident!F7-Kal!A$11+1))/7))</f>
        <v>-30785</v>
      </c>
      <c r="G7" s="6">
        <f>IF(AND(Ident!E7&lt;&gt;0,Ident!F7&lt;&gt;0),D7,IF(AND(Ident!E7&lt;&gt;0,Ident!F7=0),E7,IF(AND(Ident!E7=0,Ident!F7&lt;&gt;0),F7,ad5kw)))</f>
        <v>65</v>
      </c>
      <c r="H7" s="75">
        <f>ROUND(G7*Ident!L7,2)</f>
        <v>0</v>
      </c>
      <c r="I7" s="82"/>
      <c r="J7" s="73">
        <f>BerM1!W7+BerM2!W7+BerM3!W7</f>
        <v>0</v>
      </c>
      <c r="K7" s="73">
        <f t="shared" si="0"/>
        <v>0</v>
      </c>
      <c r="L7" s="73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6">
        <f>ROUND((BerM1!I7+BerM2!I7+BerM3!I7)/(malu1+malu2+malu3),2)</f>
        <v>0</v>
      </c>
      <c r="Q7" s="6">
        <f>ROUND((BerM1!J7+BerM2!J7+BerM3!J7)/(dima1+dima2+dima3),2)</f>
        <v>0</v>
      </c>
      <c r="R7" s="6">
        <f>ROUND((BerM1!K7+BerM2!K7+BerM3!K7)/(wome1+wome2+wome3),2)</f>
        <v>0</v>
      </c>
      <c r="S7" s="6">
        <f>ROUND((BerM1!L7+BerM2!L7+BerM3!L7)/(doje1+doje2+doje3),2)</f>
        <v>0</v>
      </c>
      <c r="T7" s="6">
        <f>ROUND((BerM1!M7+BerM2!M7+BerM3!M7)/(vrve1+vrve2+vrve3),2)</f>
        <v>0</v>
      </c>
      <c r="U7" s="6">
        <f>ROUND((BerM1!N7+BerM2!N7+BerM3!N7)/(zasa1+zasa2+zasa3),2)</f>
        <v>0</v>
      </c>
      <c r="V7" s="6">
        <f>ROUND((BerM1!O7+BerM2!O7+BerM3!O7)/(zodi1+zodi2+zodi3),2)</f>
        <v>0</v>
      </c>
      <c r="W7" s="6">
        <f>ROUND(('M1-In'!U7+'M2-In'!U7+'M3-In'!U7)*7/(malu1+malu2+malu3+dima1+dima2+dima3+wome1+wome2+wome3+doje1+doje2+doje3+vrve1+vrve2+vrve3+zasa1+zasa2+zasa3+zodi1+zodi2+zodi3),2)</f>
        <v>0</v>
      </c>
      <c r="X7" s="6">
        <f t="shared" si="18"/>
        <v>0</v>
      </c>
      <c r="Y7" s="16">
        <f t="shared" si="19"/>
        <v>0</v>
      </c>
      <c r="Z7" s="42">
        <f t="shared" si="20"/>
        <v>1</v>
      </c>
      <c r="AA7" s="16" t="str">
        <f t="shared" si="21"/>
        <v>Teilzeit</v>
      </c>
      <c r="AB7" s="16">
        <f>'M1-In'!AG7+'M1-In'!AH7+'M2-In'!AG7+'M2-In'!AH7+'M3-In'!AG7+'M3-In'!AH7</f>
        <v>0</v>
      </c>
      <c r="AC7" s="16">
        <f t="shared" si="22"/>
        <v>0</v>
      </c>
      <c r="AD7" s="16">
        <f t="shared" si="3"/>
        <v>0</v>
      </c>
      <c r="AE7" s="16">
        <f>'M1-In'!AI7+'M2-In'!AI7+'M3-In'!AI7</f>
        <v>0</v>
      </c>
      <c r="AF7" s="16">
        <f t="shared" si="23"/>
        <v>0</v>
      </c>
      <c r="AG7" s="16">
        <f t="shared" si="4"/>
        <v>0</v>
      </c>
      <c r="AH7" s="16">
        <f>'M1-In'!AJ7+'M2-In'!AJ7+'M3-In'!AJ7</f>
        <v>0</v>
      </c>
      <c r="AI7" s="16">
        <f t="shared" si="24"/>
        <v>0</v>
      </c>
      <c r="AJ7" s="16">
        <f t="shared" si="5"/>
        <v>0</v>
      </c>
      <c r="AK7" s="16">
        <f>'M1-In'!AK7+'M2-In'!AK7+'M3-In'!AK7</f>
        <v>0</v>
      </c>
      <c r="AL7" s="16">
        <f t="shared" si="25"/>
        <v>0</v>
      </c>
      <c r="AM7" s="16">
        <f t="shared" si="6"/>
        <v>0</v>
      </c>
      <c r="AN7" s="16">
        <f>'M1-In'!AL7+'M2-In'!AL7+'M3-In'!AL7</f>
        <v>0</v>
      </c>
      <c r="AO7" s="16">
        <f t="shared" si="26"/>
        <v>0</v>
      </c>
      <c r="AP7" s="16">
        <f t="shared" si="7"/>
        <v>0</v>
      </c>
      <c r="AQ7" s="16">
        <f>'M1-In'!AM7+'M2-In'!AM7+'M3-In'!AM7</f>
        <v>0</v>
      </c>
      <c r="AR7" s="16">
        <f t="shared" si="27"/>
        <v>0</v>
      </c>
      <c r="AS7" s="16">
        <f t="shared" si="8"/>
        <v>0</v>
      </c>
      <c r="AT7" s="16">
        <f>BerM1!AO7+BerM2!AO7+BerM3!AO7</f>
        <v>0</v>
      </c>
      <c r="AU7" s="16">
        <f t="shared" si="28"/>
        <v>0</v>
      </c>
      <c r="AV7" s="16">
        <f t="shared" si="9"/>
        <v>0</v>
      </c>
      <c r="AW7" s="16">
        <f ca="1">IF(A7=1,"Verbessern",MIN(gmk,BerM1!AQ7+BerM2!AQ7+BerM3!AQ7))</f>
        <v>0</v>
      </c>
      <c r="AX7" s="16">
        <f t="shared" ca="1" si="10"/>
        <v>0</v>
      </c>
      <c r="AY7" s="16">
        <f t="shared" ca="1" si="11"/>
        <v>0</v>
      </c>
      <c r="AZ7" s="16">
        <f t="shared" ca="1" si="12"/>
        <v>0</v>
      </c>
      <c r="BA7" s="6">
        <f t="shared" si="29"/>
        <v>0</v>
      </c>
      <c r="BB7" s="6">
        <f t="shared" si="13"/>
        <v>0</v>
      </c>
      <c r="BC7" s="285">
        <f t="shared" si="30"/>
        <v>0</v>
      </c>
      <c r="BD7" s="16">
        <f t="shared" ca="1" si="14"/>
        <v>0</v>
      </c>
      <c r="BE7" s="42">
        <f t="shared" ca="1" si="15"/>
        <v>0</v>
      </c>
      <c r="BF7" s="16">
        <f ca="1">IF(A7=1,"Verbessern",BerM1!AT7+BerM2!AT7+BerM3!AT7)</f>
        <v>0</v>
      </c>
      <c r="BG7" s="16">
        <f t="shared" ca="1" si="31"/>
        <v>0</v>
      </c>
      <c r="BH7" s="16">
        <f t="shared" ca="1" si="32"/>
        <v>0</v>
      </c>
      <c r="BI7" s="16">
        <f t="shared" ca="1" si="33"/>
        <v>0</v>
      </c>
      <c r="BJ7" s="16">
        <f t="shared" ca="1" si="34"/>
        <v>0</v>
      </c>
      <c r="BK7" s="16">
        <f t="shared" ca="1" si="16"/>
        <v>0</v>
      </c>
      <c r="BL7" s="6">
        <f t="shared" ca="1" si="17"/>
        <v>0</v>
      </c>
      <c r="BM7" s="92">
        <f t="shared" ca="1" si="35"/>
        <v>0</v>
      </c>
      <c r="BN7" s="16">
        <f t="shared" ca="1" si="36"/>
        <v>0</v>
      </c>
      <c r="BO7" s="16" t="str">
        <f t="shared" si="37"/>
        <v>OK</v>
      </c>
      <c r="BP7" s="16">
        <f t="shared" si="38"/>
        <v>0</v>
      </c>
      <c r="BQ7" s="93"/>
      <c r="BR7" s="16">
        <f t="shared" si="39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43101</v>
      </c>
      <c r="D8" s="65">
        <f>Ident!F8-C8+1-(INT((CHOOSE(WEEKDAY(C8),0,1,2,3,4,5,6)+(Ident!F8-C8+1))/7))-(INT((CHOOSE(WEEKDAY(C8),6,0,1,2,3,4,5)+(Ident!F8-C8+1))/7))</f>
        <v>-30785</v>
      </c>
      <c r="E8" s="6">
        <f>Kal!B$13-C8+1-(INT((CHOOSE(WEEKDAY(C8),0,1,2,3,4,5,6)+(Kal!B$13-C8+1))/7))-(INT((CHOOSE(WEEKDAY(C8),6,0,1,2,3,4,5)+(Kal!B$13-C8+1))/7))</f>
        <v>65</v>
      </c>
      <c r="F8" s="6">
        <f>Ident!F8-Kal!A$11+1-(INT((CHOOSE(WEEKDAY(Kal!A$11),0,1,2,3,4,5,6)+(Ident!F8-Kal!A$11+1))/7))-(INT((CHOOSE(WEEKDAY(Kal!A$11),6,0,1,2,3,4,5)+(Ident!F8-Kal!A$11+1))/7))</f>
        <v>-30785</v>
      </c>
      <c r="G8" s="6">
        <f>IF(AND(Ident!E8&lt;&gt;0,Ident!F8&lt;&gt;0),D8,IF(AND(Ident!E8&lt;&gt;0,Ident!F8=0),E8,IF(AND(Ident!E8=0,Ident!F8&lt;&gt;0),F8,ad5kw)))</f>
        <v>65</v>
      </c>
      <c r="H8" s="75">
        <f>ROUND(G8*Ident!L8,2)</f>
        <v>0</v>
      </c>
      <c r="I8" s="82"/>
      <c r="J8" s="73">
        <f>BerM1!W8+BerM2!W8+BerM3!W8</f>
        <v>0</v>
      </c>
      <c r="K8" s="73">
        <f t="shared" si="0"/>
        <v>0</v>
      </c>
      <c r="L8" s="73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6">
        <f>ROUND((BerM1!I8+BerM2!I8+BerM3!I8)/(malu1+malu2+malu3),2)</f>
        <v>0</v>
      </c>
      <c r="Q8" s="6">
        <f>ROUND((BerM1!J8+BerM2!J8+BerM3!J8)/(dima1+dima2+dima3),2)</f>
        <v>0</v>
      </c>
      <c r="R8" s="6">
        <f>ROUND((BerM1!K8+BerM2!K8+BerM3!K8)/(wome1+wome2+wome3),2)</f>
        <v>0</v>
      </c>
      <c r="S8" s="6">
        <f>ROUND((BerM1!L8+BerM2!L8+BerM3!L8)/(doje1+doje2+doje3),2)</f>
        <v>0</v>
      </c>
      <c r="T8" s="6">
        <f>ROUND((BerM1!M8+BerM2!M8+BerM3!M8)/(vrve1+vrve2+vrve3),2)</f>
        <v>0</v>
      </c>
      <c r="U8" s="6">
        <f>ROUND((BerM1!N8+BerM2!N8+BerM3!N8)/(zasa1+zasa2+zasa3),2)</f>
        <v>0</v>
      </c>
      <c r="V8" s="6">
        <f>ROUND((BerM1!O8+BerM2!O8+BerM3!O8)/(zodi1+zodi2+zodi3),2)</f>
        <v>0</v>
      </c>
      <c r="W8" s="6">
        <f>ROUND(('M1-In'!U8+'M2-In'!U8+'M3-In'!U8)*7/(malu1+malu2+malu3+dima1+dima2+dima3+wome1+wome2+wome3+doje1+doje2+doje3+vrve1+vrve2+vrve3+zasa1+zasa2+zasa3+zodi1+zodi2+zodi3),2)</f>
        <v>0</v>
      </c>
      <c r="X8" s="6">
        <f t="shared" si="18"/>
        <v>0</v>
      </c>
      <c r="Y8" s="16">
        <f t="shared" si="19"/>
        <v>0</v>
      </c>
      <c r="Z8" s="42">
        <f t="shared" si="20"/>
        <v>1</v>
      </c>
      <c r="AA8" s="16" t="str">
        <f t="shared" si="21"/>
        <v>Teilzeit</v>
      </c>
      <c r="AB8" s="16">
        <f>'M1-In'!AG8+'M1-In'!AH8+'M2-In'!AG8+'M2-In'!AH8+'M3-In'!AG8+'M3-In'!AH8</f>
        <v>0</v>
      </c>
      <c r="AC8" s="16">
        <f t="shared" si="22"/>
        <v>0</v>
      </c>
      <c r="AD8" s="16">
        <f t="shared" si="3"/>
        <v>0</v>
      </c>
      <c r="AE8" s="16">
        <f>'M1-In'!AI8+'M2-In'!AI8+'M3-In'!AI8</f>
        <v>0</v>
      </c>
      <c r="AF8" s="16">
        <f t="shared" si="23"/>
        <v>0</v>
      </c>
      <c r="AG8" s="16">
        <f t="shared" si="4"/>
        <v>0</v>
      </c>
      <c r="AH8" s="16">
        <f>'M1-In'!AJ8+'M2-In'!AJ8+'M3-In'!AJ8</f>
        <v>0</v>
      </c>
      <c r="AI8" s="16">
        <f t="shared" si="24"/>
        <v>0</v>
      </c>
      <c r="AJ8" s="16">
        <f t="shared" si="5"/>
        <v>0</v>
      </c>
      <c r="AK8" s="16">
        <f>'M1-In'!AK8+'M2-In'!AK8+'M3-In'!AK8</f>
        <v>0</v>
      </c>
      <c r="AL8" s="16">
        <f t="shared" si="25"/>
        <v>0</v>
      </c>
      <c r="AM8" s="16">
        <f t="shared" si="6"/>
        <v>0</v>
      </c>
      <c r="AN8" s="16">
        <f>'M1-In'!AL8+'M2-In'!AL8+'M3-In'!AL8</f>
        <v>0</v>
      </c>
      <c r="AO8" s="16">
        <f t="shared" si="26"/>
        <v>0</v>
      </c>
      <c r="AP8" s="16">
        <f t="shared" si="7"/>
        <v>0</v>
      </c>
      <c r="AQ8" s="16">
        <f>'M1-In'!AM8+'M2-In'!AM8+'M3-In'!AM8</f>
        <v>0</v>
      </c>
      <c r="AR8" s="16">
        <f t="shared" si="27"/>
        <v>0</v>
      </c>
      <c r="AS8" s="16">
        <f t="shared" si="8"/>
        <v>0</v>
      </c>
      <c r="AT8" s="16">
        <f>BerM1!AO8+BerM2!AO8+BerM3!AO8</f>
        <v>0</v>
      </c>
      <c r="AU8" s="16">
        <f t="shared" si="28"/>
        <v>0</v>
      </c>
      <c r="AV8" s="16">
        <f t="shared" si="9"/>
        <v>0</v>
      </c>
      <c r="AW8" s="16">
        <f ca="1">IF(A8=1,"Verbessern",MIN(gmk,BerM1!AQ8+BerM2!AQ8+BerM3!AQ8))</f>
        <v>0</v>
      </c>
      <c r="AX8" s="16">
        <f t="shared" ca="1" si="10"/>
        <v>0</v>
      </c>
      <c r="AY8" s="16">
        <f t="shared" ca="1" si="11"/>
        <v>0</v>
      </c>
      <c r="AZ8" s="16">
        <f t="shared" ca="1" si="12"/>
        <v>0</v>
      </c>
      <c r="BA8" s="6">
        <f t="shared" si="29"/>
        <v>0</v>
      </c>
      <c r="BB8" s="6">
        <f t="shared" si="13"/>
        <v>0</v>
      </c>
      <c r="BC8" s="285">
        <f t="shared" si="30"/>
        <v>0</v>
      </c>
      <c r="BD8" s="16">
        <f t="shared" ca="1" si="14"/>
        <v>0</v>
      </c>
      <c r="BE8" s="42">
        <f t="shared" ca="1" si="15"/>
        <v>0</v>
      </c>
      <c r="BF8" s="16">
        <f ca="1">IF(A8=1,"Verbessern",BerM1!AT8+BerM2!AT8+BerM3!AT8)</f>
        <v>0</v>
      </c>
      <c r="BG8" s="16">
        <f t="shared" ca="1" si="31"/>
        <v>0</v>
      </c>
      <c r="BH8" s="16">
        <f t="shared" ca="1" si="32"/>
        <v>0</v>
      </c>
      <c r="BI8" s="16">
        <f t="shared" ca="1" si="33"/>
        <v>0</v>
      </c>
      <c r="BJ8" s="16">
        <f t="shared" ca="1" si="34"/>
        <v>0</v>
      </c>
      <c r="BK8" s="16">
        <f t="shared" ca="1" si="16"/>
        <v>0</v>
      </c>
      <c r="BL8" s="6">
        <f t="shared" ca="1" si="17"/>
        <v>0</v>
      </c>
      <c r="BM8" s="92">
        <f t="shared" ca="1" si="35"/>
        <v>0</v>
      </c>
      <c r="BN8" s="16">
        <f t="shared" ca="1" si="36"/>
        <v>0</v>
      </c>
      <c r="BO8" s="16" t="str">
        <f t="shared" si="37"/>
        <v>OK</v>
      </c>
      <c r="BP8" s="16">
        <f t="shared" si="38"/>
        <v>0</v>
      </c>
      <c r="BQ8" s="93"/>
      <c r="BR8" s="16">
        <f t="shared" si="39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43101</v>
      </c>
      <c r="D9" s="65">
        <f>Ident!F9-C9+1-(INT((CHOOSE(WEEKDAY(C9),0,1,2,3,4,5,6)+(Ident!F9-C9+1))/7))-(INT((CHOOSE(WEEKDAY(C9),6,0,1,2,3,4,5)+(Ident!F9-C9+1))/7))</f>
        <v>-30785</v>
      </c>
      <c r="E9" s="6">
        <f>Kal!B$13-C9+1-(INT((CHOOSE(WEEKDAY(C9),0,1,2,3,4,5,6)+(Kal!B$13-C9+1))/7))-(INT((CHOOSE(WEEKDAY(C9),6,0,1,2,3,4,5)+(Kal!B$13-C9+1))/7))</f>
        <v>65</v>
      </c>
      <c r="F9" s="6">
        <f>Ident!F9-Kal!A$11+1-(INT((CHOOSE(WEEKDAY(Kal!A$11),0,1,2,3,4,5,6)+(Ident!F9-Kal!A$11+1))/7))-(INT((CHOOSE(WEEKDAY(Kal!A$11),6,0,1,2,3,4,5)+(Ident!F9-Kal!A$11+1))/7))</f>
        <v>-30785</v>
      </c>
      <c r="G9" s="6">
        <f>IF(AND(Ident!E9&lt;&gt;0,Ident!F9&lt;&gt;0),D9,IF(AND(Ident!E9&lt;&gt;0,Ident!F9=0),E9,IF(AND(Ident!E9=0,Ident!F9&lt;&gt;0),F9,ad5kw)))</f>
        <v>65</v>
      </c>
      <c r="H9" s="75">
        <f>ROUND(G9*Ident!L9,2)</f>
        <v>0</v>
      </c>
      <c r="I9" s="82"/>
      <c r="J9" s="73">
        <f>BerM1!W9+BerM2!W9+BerM3!W9</f>
        <v>0</v>
      </c>
      <c r="K9" s="73">
        <f t="shared" si="0"/>
        <v>0</v>
      </c>
      <c r="L9" s="73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6">
        <f>ROUND((BerM1!I9+BerM2!I9+BerM3!I9)/(malu1+malu2+malu3),2)</f>
        <v>0</v>
      </c>
      <c r="Q9" s="6">
        <f>ROUND((BerM1!J9+BerM2!J9+BerM3!J9)/(dima1+dima2+dima3),2)</f>
        <v>0</v>
      </c>
      <c r="R9" s="6">
        <f>ROUND((BerM1!K9+BerM2!K9+BerM3!K9)/(wome1+wome2+wome3),2)</f>
        <v>0</v>
      </c>
      <c r="S9" s="6">
        <f>ROUND((BerM1!L9+BerM2!L9+BerM3!L9)/(doje1+doje2+doje3),2)</f>
        <v>0</v>
      </c>
      <c r="T9" s="6">
        <f>ROUND((BerM1!M9+BerM2!M9+BerM3!M9)/(vrve1+vrve2+vrve3),2)</f>
        <v>0</v>
      </c>
      <c r="U9" s="6">
        <f>ROUND((BerM1!N9+BerM2!N9+BerM3!N9)/(zasa1+zasa2+zasa3),2)</f>
        <v>0</v>
      </c>
      <c r="V9" s="6">
        <f>ROUND((BerM1!O9+BerM2!O9+BerM3!O9)/(zodi1+zodi2+zodi3),2)</f>
        <v>0</v>
      </c>
      <c r="W9" s="6">
        <f>ROUND(('M1-In'!U9+'M2-In'!U9+'M3-In'!U9)*7/(malu1+malu2+malu3+dima1+dima2+dima3+wome1+wome2+wome3+doje1+doje2+doje3+vrve1+vrve2+vrve3+zasa1+zasa2+zasa3+zodi1+zodi2+zodi3),2)</f>
        <v>0</v>
      </c>
      <c r="X9" s="6">
        <f t="shared" si="18"/>
        <v>0</v>
      </c>
      <c r="Y9" s="16">
        <f t="shared" si="19"/>
        <v>0</v>
      </c>
      <c r="Z9" s="42">
        <f t="shared" si="20"/>
        <v>1</v>
      </c>
      <c r="AA9" s="16" t="str">
        <f t="shared" si="21"/>
        <v>Teilzeit</v>
      </c>
      <c r="AB9" s="16">
        <f>'M1-In'!AG9+'M1-In'!AH9+'M2-In'!AG9+'M2-In'!AH9+'M3-In'!AG9+'M3-In'!AH9</f>
        <v>0</v>
      </c>
      <c r="AC9" s="16">
        <f t="shared" si="22"/>
        <v>0</v>
      </c>
      <c r="AD9" s="16">
        <f t="shared" si="3"/>
        <v>0</v>
      </c>
      <c r="AE9" s="16">
        <f>'M1-In'!AI9+'M2-In'!AI9+'M3-In'!AI9</f>
        <v>0</v>
      </c>
      <c r="AF9" s="16">
        <f t="shared" si="23"/>
        <v>0</v>
      </c>
      <c r="AG9" s="16">
        <f t="shared" si="4"/>
        <v>0</v>
      </c>
      <c r="AH9" s="16">
        <f>'M1-In'!AJ9+'M2-In'!AJ9+'M3-In'!AJ9</f>
        <v>0</v>
      </c>
      <c r="AI9" s="16">
        <f t="shared" si="24"/>
        <v>0</v>
      </c>
      <c r="AJ9" s="16">
        <f t="shared" si="5"/>
        <v>0</v>
      </c>
      <c r="AK9" s="16">
        <f>'M1-In'!AK9+'M2-In'!AK9+'M3-In'!AK9</f>
        <v>0</v>
      </c>
      <c r="AL9" s="16">
        <f t="shared" si="25"/>
        <v>0</v>
      </c>
      <c r="AM9" s="16">
        <f t="shared" si="6"/>
        <v>0</v>
      </c>
      <c r="AN9" s="16">
        <f>'M1-In'!AL9+'M2-In'!AL9+'M3-In'!AL9</f>
        <v>0</v>
      </c>
      <c r="AO9" s="16">
        <f t="shared" si="26"/>
        <v>0</v>
      </c>
      <c r="AP9" s="16">
        <f t="shared" si="7"/>
        <v>0</v>
      </c>
      <c r="AQ9" s="16">
        <f>'M1-In'!AM9+'M2-In'!AM9+'M3-In'!AM9</f>
        <v>0</v>
      </c>
      <c r="AR9" s="16">
        <f t="shared" si="27"/>
        <v>0</v>
      </c>
      <c r="AS9" s="16">
        <f t="shared" si="8"/>
        <v>0</v>
      </c>
      <c r="AT9" s="16">
        <f>BerM1!AO9+BerM2!AO9+BerM3!AO9</f>
        <v>0</v>
      </c>
      <c r="AU9" s="16">
        <f t="shared" si="28"/>
        <v>0</v>
      </c>
      <c r="AV9" s="16">
        <f t="shared" si="9"/>
        <v>0</v>
      </c>
      <c r="AW9" s="16">
        <f ca="1">IF(A9=1,"Verbessern",MIN(gmk,BerM1!AQ9+BerM2!AQ9+BerM3!AQ9))</f>
        <v>0</v>
      </c>
      <c r="AX9" s="16">
        <f t="shared" ca="1" si="10"/>
        <v>0</v>
      </c>
      <c r="AY9" s="16">
        <f t="shared" ca="1" si="11"/>
        <v>0</v>
      </c>
      <c r="AZ9" s="16">
        <f t="shared" ca="1" si="12"/>
        <v>0</v>
      </c>
      <c r="BA9" s="6">
        <f t="shared" si="29"/>
        <v>0</v>
      </c>
      <c r="BB9" s="6">
        <f t="shared" si="13"/>
        <v>0</v>
      </c>
      <c r="BC9" s="285">
        <f t="shared" si="30"/>
        <v>0</v>
      </c>
      <c r="BD9" s="16">
        <f t="shared" ca="1" si="14"/>
        <v>0</v>
      </c>
      <c r="BE9" s="42">
        <f t="shared" ca="1" si="15"/>
        <v>0</v>
      </c>
      <c r="BF9" s="16">
        <f ca="1">IF(A9=1,"Verbessern",BerM1!AT9+BerM2!AT9+BerM3!AT9)</f>
        <v>0</v>
      </c>
      <c r="BG9" s="16">
        <f t="shared" ca="1" si="31"/>
        <v>0</v>
      </c>
      <c r="BH9" s="16">
        <f t="shared" ca="1" si="32"/>
        <v>0</v>
      </c>
      <c r="BI9" s="16">
        <f t="shared" ca="1" si="33"/>
        <v>0</v>
      </c>
      <c r="BJ9" s="16">
        <f t="shared" ca="1" si="34"/>
        <v>0</v>
      </c>
      <c r="BK9" s="16">
        <f t="shared" ca="1" si="16"/>
        <v>0</v>
      </c>
      <c r="BL9" s="6">
        <f t="shared" ca="1" si="17"/>
        <v>0</v>
      </c>
      <c r="BM9" s="92">
        <f t="shared" ca="1" si="35"/>
        <v>0</v>
      </c>
      <c r="BN9" s="16">
        <f t="shared" ca="1" si="36"/>
        <v>0</v>
      </c>
      <c r="BO9" s="16" t="str">
        <f t="shared" si="37"/>
        <v>OK</v>
      </c>
      <c r="BP9" s="16">
        <f t="shared" si="38"/>
        <v>0</v>
      </c>
      <c r="BQ9" s="93"/>
      <c r="BR9" s="16">
        <f t="shared" si="39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43101</v>
      </c>
      <c r="D10" s="65">
        <f>Ident!F10-C10+1-(INT((CHOOSE(WEEKDAY(C10),0,1,2,3,4,5,6)+(Ident!F10-C10+1))/7))-(INT((CHOOSE(WEEKDAY(C10),6,0,1,2,3,4,5)+(Ident!F10-C10+1))/7))</f>
        <v>-30785</v>
      </c>
      <c r="E10" s="6">
        <f>Kal!B$13-C10+1-(INT((CHOOSE(WEEKDAY(C10),0,1,2,3,4,5,6)+(Kal!B$13-C10+1))/7))-(INT((CHOOSE(WEEKDAY(C10),6,0,1,2,3,4,5)+(Kal!B$13-C10+1))/7))</f>
        <v>65</v>
      </c>
      <c r="F10" s="6">
        <f>Ident!F10-Kal!A$11+1-(INT((CHOOSE(WEEKDAY(Kal!A$11),0,1,2,3,4,5,6)+(Ident!F10-Kal!A$11+1))/7))-(INT((CHOOSE(WEEKDAY(Kal!A$11),6,0,1,2,3,4,5)+(Ident!F10-Kal!A$11+1))/7))</f>
        <v>-30785</v>
      </c>
      <c r="G10" s="6">
        <f>IF(AND(Ident!E10&lt;&gt;0,Ident!F10&lt;&gt;0),D10,IF(AND(Ident!E10&lt;&gt;0,Ident!F10=0),E10,IF(AND(Ident!E10=0,Ident!F10&lt;&gt;0),F10,ad5kw)))</f>
        <v>65</v>
      </c>
      <c r="H10" s="75">
        <f>ROUND(G10*Ident!L10,2)</f>
        <v>0</v>
      </c>
      <c r="I10" s="82"/>
      <c r="J10" s="73">
        <f>BerM1!W10+BerM2!W10+BerM3!W10</f>
        <v>0</v>
      </c>
      <c r="K10" s="73">
        <f t="shared" si="0"/>
        <v>0</v>
      </c>
      <c r="L10" s="73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6">
        <f>ROUND((BerM1!I10+BerM2!I10+BerM3!I10)/(malu1+malu2+malu3),2)</f>
        <v>0</v>
      </c>
      <c r="Q10" s="6">
        <f>ROUND((BerM1!J10+BerM2!J10+BerM3!J10)/(dima1+dima2+dima3),2)</f>
        <v>0</v>
      </c>
      <c r="R10" s="6">
        <f>ROUND((BerM1!K10+BerM2!K10+BerM3!K10)/(wome1+wome2+wome3),2)</f>
        <v>0</v>
      </c>
      <c r="S10" s="6">
        <f>ROUND((BerM1!L10+BerM2!L10+BerM3!L10)/(doje1+doje2+doje3),2)</f>
        <v>0</v>
      </c>
      <c r="T10" s="6">
        <f>ROUND((BerM1!M10+BerM2!M10+BerM3!M10)/(vrve1+vrve2+vrve3),2)</f>
        <v>0</v>
      </c>
      <c r="U10" s="6">
        <f>ROUND((BerM1!N10+BerM2!N10+BerM3!N10)/(zasa1+zasa2+zasa3),2)</f>
        <v>0</v>
      </c>
      <c r="V10" s="6">
        <f>ROUND((BerM1!O10+BerM2!O10+BerM3!O10)/(zodi1+zodi2+zodi3),2)</f>
        <v>0</v>
      </c>
      <c r="W10" s="6">
        <f>ROUND(('M1-In'!U10+'M2-In'!U10+'M3-In'!U10)*7/(malu1+malu2+malu3+dima1+dima2+dima3+wome1+wome2+wome3+doje1+doje2+doje3+vrve1+vrve2+vrve3+zasa1+zasa2+zasa3+zodi1+zodi2+zodi3),2)</f>
        <v>0</v>
      </c>
      <c r="X10" s="6">
        <f t="shared" si="18"/>
        <v>0</v>
      </c>
      <c r="Y10" s="16">
        <f t="shared" si="19"/>
        <v>0</v>
      </c>
      <c r="Z10" s="42">
        <f t="shared" si="20"/>
        <v>1</v>
      </c>
      <c r="AA10" s="16" t="str">
        <f t="shared" si="21"/>
        <v>Teilzeit</v>
      </c>
      <c r="AB10" s="16">
        <f>'M1-In'!AG10+'M1-In'!AH10+'M2-In'!AG10+'M2-In'!AH10+'M3-In'!AG10+'M3-In'!AH10</f>
        <v>0</v>
      </c>
      <c r="AC10" s="16">
        <f t="shared" si="22"/>
        <v>0</v>
      </c>
      <c r="AD10" s="16">
        <f t="shared" si="3"/>
        <v>0</v>
      </c>
      <c r="AE10" s="16">
        <f>'M1-In'!AI10+'M2-In'!AI10+'M3-In'!AI10</f>
        <v>0</v>
      </c>
      <c r="AF10" s="16">
        <f t="shared" si="23"/>
        <v>0</v>
      </c>
      <c r="AG10" s="16">
        <f t="shared" si="4"/>
        <v>0</v>
      </c>
      <c r="AH10" s="16">
        <f>'M1-In'!AJ10+'M2-In'!AJ10+'M3-In'!AJ10</f>
        <v>0</v>
      </c>
      <c r="AI10" s="16">
        <f t="shared" si="24"/>
        <v>0</v>
      </c>
      <c r="AJ10" s="16">
        <f t="shared" si="5"/>
        <v>0</v>
      </c>
      <c r="AK10" s="16">
        <f>'M1-In'!AK10+'M2-In'!AK10+'M3-In'!AK10</f>
        <v>0</v>
      </c>
      <c r="AL10" s="16">
        <f t="shared" si="25"/>
        <v>0</v>
      </c>
      <c r="AM10" s="16">
        <f t="shared" si="6"/>
        <v>0</v>
      </c>
      <c r="AN10" s="16">
        <f>'M1-In'!AL10+'M2-In'!AL10+'M3-In'!AL10</f>
        <v>0</v>
      </c>
      <c r="AO10" s="16">
        <f t="shared" si="26"/>
        <v>0</v>
      </c>
      <c r="AP10" s="16">
        <f t="shared" si="7"/>
        <v>0</v>
      </c>
      <c r="AQ10" s="16">
        <f>'M1-In'!AM10+'M2-In'!AM10+'M3-In'!AM10</f>
        <v>0</v>
      </c>
      <c r="AR10" s="16">
        <f t="shared" si="27"/>
        <v>0</v>
      </c>
      <c r="AS10" s="16">
        <f t="shared" si="8"/>
        <v>0</v>
      </c>
      <c r="AT10" s="16">
        <f>BerM1!AO10+BerM2!AO10+BerM3!AO10</f>
        <v>0</v>
      </c>
      <c r="AU10" s="16">
        <f t="shared" si="28"/>
        <v>0</v>
      </c>
      <c r="AV10" s="16">
        <f t="shared" si="9"/>
        <v>0</v>
      </c>
      <c r="AW10" s="16">
        <f ca="1">IF(A10=1,"Verbessern",MIN(gmk,BerM1!AQ10+BerM2!AQ10+BerM3!AQ10))</f>
        <v>0</v>
      </c>
      <c r="AX10" s="16">
        <f t="shared" ca="1" si="10"/>
        <v>0</v>
      </c>
      <c r="AY10" s="16">
        <f t="shared" ca="1" si="11"/>
        <v>0</v>
      </c>
      <c r="AZ10" s="16">
        <f t="shared" ca="1" si="12"/>
        <v>0</v>
      </c>
      <c r="BA10" s="6">
        <f t="shared" si="29"/>
        <v>0</v>
      </c>
      <c r="BB10" s="6">
        <f t="shared" si="13"/>
        <v>0</v>
      </c>
      <c r="BC10" s="285">
        <f t="shared" si="30"/>
        <v>0</v>
      </c>
      <c r="BD10" s="16">
        <f t="shared" ca="1" si="14"/>
        <v>0</v>
      </c>
      <c r="BE10" s="42">
        <f t="shared" ca="1" si="15"/>
        <v>0</v>
      </c>
      <c r="BF10" s="16">
        <f ca="1">IF(A10=1,"Verbessern",BerM1!AT10+BerM2!AT10+BerM3!AT10)</f>
        <v>0</v>
      </c>
      <c r="BG10" s="16">
        <f t="shared" ca="1" si="31"/>
        <v>0</v>
      </c>
      <c r="BH10" s="16">
        <f t="shared" ca="1" si="32"/>
        <v>0</v>
      </c>
      <c r="BI10" s="16">
        <f t="shared" ca="1" si="33"/>
        <v>0</v>
      </c>
      <c r="BJ10" s="16">
        <f t="shared" ca="1" si="34"/>
        <v>0</v>
      </c>
      <c r="BK10" s="16">
        <f t="shared" ca="1" si="16"/>
        <v>0</v>
      </c>
      <c r="BL10" s="6">
        <f t="shared" ca="1" si="17"/>
        <v>0</v>
      </c>
      <c r="BM10" s="92">
        <f t="shared" ca="1" si="35"/>
        <v>0</v>
      </c>
      <c r="BN10" s="16">
        <f t="shared" ca="1" si="36"/>
        <v>0</v>
      </c>
      <c r="BO10" s="16" t="str">
        <f t="shared" si="37"/>
        <v>OK</v>
      </c>
      <c r="BP10" s="16">
        <f t="shared" si="38"/>
        <v>0</v>
      </c>
      <c r="BQ10" s="93"/>
      <c r="BR10" s="16">
        <f t="shared" si="39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43101</v>
      </c>
      <c r="D11" s="65">
        <f>Ident!F11-C11+1-(INT((CHOOSE(WEEKDAY(C11),0,1,2,3,4,5,6)+(Ident!F11-C11+1))/7))-(INT((CHOOSE(WEEKDAY(C11),6,0,1,2,3,4,5)+(Ident!F11-C11+1))/7))</f>
        <v>-30785</v>
      </c>
      <c r="E11" s="6">
        <f>Kal!B$13-C11+1-(INT((CHOOSE(WEEKDAY(C11),0,1,2,3,4,5,6)+(Kal!B$13-C11+1))/7))-(INT((CHOOSE(WEEKDAY(C11),6,0,1,2,3,4,5)+(Kal!B$13-C11+1))/7))</f>
        <v>65</v>
      </c>
      <c r="F11" s="6">
        <f>Ident!F11-Kal!A$11+1-(INT((CHOOSE(WEEKDAY(Kal!A$11),0,1,2,3,4,5,6)+(Ident!F11-Kal!A$11+1))/7))-(INT((CHOOSE(WEEKDAY(Kal!A$11),6,0,1,2,3,4,5)+(Ident!F11-Kal!A$11+1))/7))</f>
        <v>-30785</v>
      </c>
      <c r="G11" s="6">
        <f>IF(AND(Ident!E11&lt;&gt;0,Ident!F11&lt;&gt;0),D11,IF(AND(Ident!E11&lt;&gt;0,Ident!F11=0),E11,IF(AND(Ident!E11=0,Ident!F11&lt;&gt;0),F11,ad5kw)))</f>
        <v>65</v>
      </c>
      <c r="H11" s="75">
        <f>ROUND(G11*Ident!L11,2)</f>
        <v>0</v>
      </c>
      <c r="I11" s="82"/>
      <c r="J11" s="73">
        <f>BerM1!W11+BerM2!W11+BerM3!W11</f>
        <v>0</v>
      </c>
      <c r="K11" s="73">
        <f t="shared" si="0"/>
        <v>0</v>
      </c>
      <c r="L11" s="73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6">
        <f>ROUND((BerM1!I11+BerM2!I11+BerM3!I11)/(malu1+malu2+malu3),2)</f>
        <v>0</v>
      </c>
      <c r="Q11" s="6">
        <f>ROUND((BerM1!J11+BerM2!J11+BerM3!J11)/(dima1+dima2+dima3),2)</f>
        <v>0</v>
      </c>
      <c r="R11" s="6">
        <f>ROUND((BerM1!K11+BerM2!K11+BerM3!K11)/(wome1+wome2+wome3),2)</f>
        <v>0</v>
      </c>
      <c r="S11" s="6">
        <f>ROUND((BerM1!L11+BerM2!L11+BerM3!L11)/(doje1+doje2+doje3),2)</f>
        <v>0</v>
      </c>
      <c r="T11" s="6">
        <f>ROUND((BerM1!M11+BerM2!M11+BerM3!M11)/(vrve1+vrve2+vrve3),2)</f>
        <v>0</v>
      </c>
      <c r="U11" s="6">
        <f>ROUND((BerM1!N11+BerM2!N11+BerM3!N11)/(zasa1+zasa2+zasa3),2)</f>
        <v>0</v>
      </c>
      <c r="V11" s="6">
        <f>ROUND((BerM1!O11+BerM2!O11+BerM3!O11)/(zodi1+zodi2+zodi3),2)</f>
        <v>0</v>
      </c>
      <c r="W11" s="6">
        <f>ROUND(('M1-In'!U11+'M2-In'!U11+'M3-In'!U11)*7/(malu1+malu2+malu3+dima1+dima2+dima3+wome1+wome2+wome3+doje1+doje2+doje3+vrve1+vrve2+vrve3+zasa1+zasa2+zasa3+zodi1+zodi2+zodi3),2)</f>
        <v>0</v>
      </c>
      <c r="X11" s="6">
        <f t="shared" si="18"/>
        <v>0</v>
      </c>
      <c r="Y11" s="16">
        <f t="shared" si="19"/>
        <v>0</v>
      </c>
      <c r="Z11" s="42">
        <f t="shared" si="20"/>
        <v>1</v>
      </c>
      <c r="AA11" s="16" t="str">
        <f t="shared" si="21"/>
        <v>Teilzeit</v>
      </c>
      <c r="AB11" s="16">
        <f>'M1-In'!AG11+'M1-In'!AH11+'M2-In'!AG11+'M2-In'!AH11+'M3-In'!AG11+'M3-In'!AH11</f>
        <v>0</v>
      </c>
      <c r="AC11" s="16">
        <f t="shared" si="22"/>
        <v>0</v>
      </c>
      <c r="AD11" s="16">
        <f t="shared" si="3"/>
        <v>0</v>
      </c>
      <c r="AE11" s="16">
        <f>'M1-In'!AI11+'M2-In'!AI11+'M3-In'!AI11</f>
        <v>0</v>
      </c>
      <c r="AF11" s="16">
        <f t="shared" si="23"/>
        <v>0</v>
      </c>
      <c r="AG11" s="16">
        <f t="shared" si="4"/>
        <v>0</v>
      </c>
      <c r="AH11" s="16">
        <f>'M1-In'!AJ11+'M2-In'!AJ11+'M3-In'!AJ11</f>
        <v>0</v>
      </c>
      <c r="AI11" s="16">
        <f t="shared" si="24"/>
        <v>0</v>
      </c>
      <c r="AJ11" s="16">
        <f t="shared" si="5"/>
        <v>0</v>
      </c>
      <c r="AK11" s="16">
        <f>'M1-In'!AK11+'M2-In'!AK11+'M3-In'!AK11</f>
        <v>0</v>
      </c>
      <c r="AL11" s="16">
        <f t="shared" si="25"/>
        <v>0</v>
      </c>
      <c r="AM11" s="16">
        <f t="shared" si="6"/>
        <v>0</v>
      </c>
      <c r="AN11" s="16">
        <f>'M1-In'!AL11+'M2-In'!AL11+'M3-In'!AL11</f>
        <v>0</v>
      </c>
      <c r="AO11" s="16">
        <f t="shared" si="26"/>
        <v>0</v>
      </c>
      <c r="AP11" s="16">
        <f t="shared" si="7"/>
        <v>0</v>
      </c>
      <c r="AQ11" s="16">
        <f>'M1-In'!AM11+'M2-In'!AM11+'M3-In'!AM11</f>
        <v>0</v>
      </c>
      <c r="AR11" s="16">
        <f t="shared" si="27"/>
        <v>0</v>
      </c>
      <c r="AS11" s="16">
        <f t="shared" si="8"/>
        <v>0</v>
      </c>
      <c r="AT11" s="16">
        <f>BerM1!AO11+BerM2!AO11+BerM3!AO11</f>
        <v>0</v>
      </c>
      <c r="AU11" s="16">
        <f t="shared" si="28"/>
        <v>0</v>
      </c>
      <c r="AV11" s="16">
        <f t="shared" si="9"/>
        <v>0</v>
      </c>
      <c r="AW11" s="16">
        <f ca="1">IF(A11=1,"Verbessern",MIN(gmk,BerM1!AQ11+BerM2!AQ11+BerM3!AQ11))</f>
        <v>0</v>
      </c>
      <c r="AX11" s="16">
        <f t="shared" ca="1" si="10"/>
        <v>0</v>
      </c>
      <c r="AY11" s="16">
        <f t="shared" ca="1" si="11"/>
        <v>0</v>
      </c>
      <c r="AZ11" s="16">
        <f t="shared" ca="1" si="12"/>
        <v>0</v>
      </c>
      <c r="BA11" s="6">
        <f t="shared" si="29"/>
        <v>0</v>
      </c>
      <c r="BB11" s="6">
        <f t="shared" si="13"/>
        <v>0</v>
      </c>
      <c r="BC11" s="285">
        <f t="shared" si="30"/>
        <v>0</v>
      </c>
      <c r="BD11" s="16">
        <f t="shared" ca="1" si="14"/>
        <v>0</v>
      </c>
      <c r="BE11" s="42">
        <f t="shared" ca="1" si="15"/>
        <v>0</v>
      </c>
      <c r="BF11" s="16">
        <f ca="1">IF(A11=1,"Verbessern",BerM1!AT11+BerM2!AT11+BerM3!AT11)</f>
        <v>0</v>
      </c>
      <c r="BG11" s="16">
        <f t="shared" ca="1" si="31"/>
        <v>0</v>
      </c>
      <c r="BH11" s="16">
        <f t="shared" ca="1" si="32"/>
        <v>0</v>
      </c>
      <c r="BI11" s="16">
        <f t="shared" ca="1" si="33"/>
        <v>0</v>
      </c>
      <c r="BJ11" s="16">
        <f t="shared" ca="1" si="34"/>
        <v>0</v>
      </c>
      <c r="BK11" s="16">
        <f t="shared" ca="1" si="16"/>
        <v>0</v>
      </c>
      <c r="BL11" s="6">
        <f t="shared" ca="1" si="17"/>
        <v>0</v>
      </c>
      <c r="BM11" s="92">
        <f t="shared" ca="1" si="35"/>
        <v>0</v>
      </c>
      <c r="BN11" s="16">
        <f t="shared" ca="1" si="36"/>
        <v>0</v>
      </c>
      <c r="BO11" s="16" t="str">
        <f t="shared" si="37"/>
        <v>OK</v>
      </c>
      <c r="BP11" s="16">
        <f t="shared" si="38"/>
        <v>0</v>
      </c>
      <c r="BQ11" s="93"/>
      <c r="BR11" s="16">
        <f t="shared" si="39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43101</v>
      </c>
      <c r="D12" s="65">
        <f>Ident!F12-C12+1-(INT((CHOOSE(WEEKDAY(C12),0,1,2,3,4,5,6)+(Ident!F12-C12+1))/7))-(INT((CHOOSE(WEEKDAY(C12),6,0,1,2,3,4,5)+(Ident!F12-C12+1))/7))</f>
        <v>-30785</v>
      </c>
      <c r="E12" s="6">
        <f>Kal!B$13-C12+1-(INT((CHOOSE(WEEKDAY(C12),0,1,2,3,4,5,6)+(Kal!B$13-C12+1))/7))-(INT((CHOOSE(WEEKDAY(C12),6,0,1,2,3,4,5)+(Kal!B$13-C12+1))/7))</f>
        <v>65</v>
      </c>
      <c r="F12" s="6">
        <f>Ident!F12-Kal!A$11+1-(INT((CHOOSE(WEEKDAY(Kal!A$11),0,1,2,3,4,5,6)+(Ident!F12-Kal!A$11+1))/7))-(INT((CHOOSE(WEEKDAY(Kal!A$11),6,0,1,2,3,4,5)+(Ident!F12-Kal!A$11+1))/7))</f>
        <v>-30785</v>
      </c>
      <c r="G12" s="6">
        <f>IF(AND(Ident!E12&lt;&gt;0,Ident!F12&lt;&gt;0),D12,IF(AND(Ident!E12&lt;&gt;0,Ident!F12=0),E12,IF(AND(Ident!E12=0,Ident!F12&lt;&gt;0),F12,ad5kw)))</f>
        <v>65</v>
      </c>
      <c r="H12" s="75">
        <f>ROUND(G12*Ident!L12,2)</f>
        <v>0</v>
      </c>
      <c r="I12" s="82"/>
      <c r="J12" s="73">
        <f>BerM1!W12+BerM2!W12+BerM3!W12</f>
        <v>0</v>
      </c>
      <c r="K12" s="73">
        <f t="shared" si="0"/>
        <v>0</v>
      </c>
      <c r="L12" s="73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6">
        <f>ROUND((BerM1!I12+BerM2!I12+BerM3!I12)/(malu1+malu2+malu3),2)</f>
        <v>0</v>
      </c>
      <c r="Q12" s="6">
        <f>ROUND((BerM1!J12+BerM2!J12+BerM3!J12)/(dima1+dima2+dima3),2)</f>
        <v>0</v>
      </c>
      <c r="R12" s="6">
        <f>ROUND((BerM1!K12+BerM2!K12+BerM3!K12)/(wome1+wome2+wome3),2)</f>
        <v>0</v>
      </c>
      <c r="S12" s="6">
        <f>ROUND((BerM1!L12+BerM2!L12+BerM3!L12)/(doje1+doje2+doje3),2)</f>
        <v>0</v>
      </c>
      <c r="T12" s="6">
        <f>ROUND((BerM1!M12+BerM2!M12+BerM3!M12)/(vrve1+vrve2+vrve3),2)</f>
        <v>0</v>
      </c>
      <c r="U12" s="6">
        <f>ROUND((BerM1!N12+BerM2!N12+BerM3!N12)/(zasa1+zasa2+zasa3),2)</f>
        <v>0</v>
      </c>
      <c r="V12" s="6">
        <f>ROUND((BerM1!O12+BerM2!O12+BerM3!O12)/(zodi1+zodi2+zodi3),2)</f>
        <v>0</v>
      </c>
      <c r="W12" s="6">
        <f>ROUND(('M1-In'!U12+'M2-In'!U12+'M3-In'!U12)*7/(malu1+malu2+malu3+dima1+dima2+dima3+wome1+wome2+wome3+doje1+doje2+doje3+vrve1+vrve2+vrve3+zasa1+zasa2+zasa3+zodi1+zodi2+zodi3),2)</f>
        <v>0</v>
      </c>
      <c r="X12" s="6">
        <f t="shared" si="18"/>
        <v>0</v>
      </c>
      <c r="Y12" s="16">
        <f t="shared" si="19"/>
        <v>0</v>
      </c>
      <c r="Z12" s="42">
        <f t="shared" si="20"/>
        <v>1</v>
      </c>
      <c r="AA12" s="16" t="str">
        <f t="shared" si="21"/>
        <v>Teilzeit</v>
      </c>
      <c r="AB12" s="16">
        <f>'M1-In'!AG12+'M1-In'!AH12+'M2-In'!AG12+'M2-In'!AH12+'M3-In'!AG12+'M3-In'!AH12</f>
        <v>0</v>
      </c>
      <c r="AC12" s="16">
        <f t="shared" si="22"/>
        <v>0</v>
      </c>
      <c r="AD12" s="16">
        <f t="shared" si="3"/>
        <v>0</v>
      </c>
      <c r="AE12" s="16">
        <f>'M1-In'!AI12+'M2-In'!AI12+'M3-In'!AI12</f>
        <v>0</v>
      </c>
      <c r="AF12" s="16">
        <f t="shared" si="23"/>
        <v>0</v>
      </c>
      <c r="AG12" s="16">
        <f t="shared" si="4"/>
        <v>0</v>
      </c>
      <c r="AH12" s="16">
        <f>'M1-In'!AJ12+'M2-In'!AJ12+'M3-In'!AJ12</f>
        <v>0</v>
      </c>
      <c r="AI12" s="16">
        <f t="shared" si="24"/>
        <v>0</v>
      </c>
      <c r="AJ12" s="16">
        <f t="shared" si="5"/>
        <v>0</v>
      </c>
      <c r="AK12" s="16">
        <f>'M1-In'!AK12+'M2-In'!AK12+'M3-In'!AK12</f>
        <v>0</v>
      </c>
      <c r="AL12" s="16">
        <f t="shared" si="25"/>
        <v>0</v>
      </c>
      <c r="AM12" s="16">
        <f t="shared" si="6"/>
        <v>0</v>
      </c>
      <c r="AN12" s="16">
        <f>'M1-In'!AL12+'M2-In'!AL12+'M3-In'!AL12</f>
        <v>0</v>
      </c>
      <c r="AO12" s="16">
        <f t="shared" si="26"/>
        <v>0</v>
      </c>
      <c r="AP12" s="16">
        <f t="shared" si="7"/>
        <v>0</v>
      </c>
      <c r="AQ12" s="16">
        <f>'M1-In'!AM12+'M2-In'!AM12+'M3-In'!AM12</f>
        <v>0</v>
      </c>
      <c r="AR12" s="16">
        <f t="shared" si="27"/>
        <v>0</v>
      </c>
      <c r="AS12" s="16">
        <f t="shared" si="8"/>
        <v>0</v>
      </c>
      <c r="AT12" s="16">
        <f>BerM1!AO12+BerM2!AO12+BerM3!AO12</f>
        <v>0</v>
      </c>
      <c r="AU12" s="16">
        <f t="shared" si="28"/>
        <v>0</v>
      </c>
      <c r="AV12" s="16">
        <f t="shared" si="9"/>
        <v>0</v>
      </c>
      <c r="AW12" s="16">
        <f ca="1">IF(A12=1,"Verbessern",MIN(gmk,BerM1!AQ12+BerM2!AQ12+BerM3!AQ12))</f>
        <v>0</v>
      </c>
      <c r="AX12" s="16">
        <f t="shared" ca="1" si="10"/>
        <v>0</v>
      </c>
      <c r="AY12" s="16">
        <f t="shared" ca="1" si="11"/>
        <v>0</v>
      </c>
      <c r="AZ12" s="16">
        <f t="shared" ca="1" si="12"/>
        <v>0</v>
      </c>
      <c r="BA12" s="6">
        <f t="shared" si="29"/>
        <v>0</v>
      </c>
      <c r="BB12" s="6">
        <f t="shared" si="13"/>
        <v>0</v>
      </c>
      <c r="BC12" s="285">
        <f t="shared" si="30"/>
        <v>0</v>
      </c>
      <c r="BD12" s="16">
        <f t="shared" ca="1" si="14"/>
        <v>0</v>
      </c>
      <c r="BE12" s="42">
        <f t="shared" ca="1" si="15"/>
        <v>0</v>
      </c>
      <c r="BF12" s="16">
        <f ca="1">IF(A12=1,"Verbessern",BerM1!AT12+BerM2!AT12+BerM3!AT12)</f>
        <v>0</v>
      </c>
      <c r="BG12" s="16">
        <f t="shared" ca="1" si="31"/>
        <v>0</v>
      </c>
      <c r="BH12" s="16">
        <f t="shared" ca="1" si="32"/>
        <v>0</v>
      </c>
      <c r="BI12" s="16">
        <f t="shared" ca="1" si="33"/>
        <v>0</v>
      </c>
      <c r="BJ12" s="16">
        <f t="shared" ca="1" si="34"/>
        <v>0</v>
      </c>
      <c r="BK12" s="16">
        <f t="shared" ca="1" si="16"/>
        <v>0</v>
      </c>
      <c r="BL12" s="6">
        <f t="shared" ca="1" si="17"/>
        <v>0</v>
      </c>
      <c r="BM12" s="92">
        <f t="shared" ca="1" si="35"/>
        <v>0</v>
      </c>
      <c r="BN12" s="16">
        <f t="shared" ca="1" si="36"/>
        <v>0</v>
      </c>
      <c r="BO12" s="16" t="str">
        <f t="shared" si="37"/>
        <v>OK</v>
      </c>
      <c r="BP12" s="16">
        <f t="shared" si="38"/>
        <v>0</v>
      </c>
      <c r="BQ12" s="93"/>
      <c r="BR12" s="16">
        <f t="shared" si="39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43101</v>
      </c>
      <c r="D13" s="65">
        <f>Ident!F13-C13+1-(INT((CHOOSE(WEEKDAY(C13),0,1,2,3,4,5,6)+(Ident!F13-C13+1))/7))-(INT((CHOOSE(WEEKDAY(C13),6,0,1,2,3,4,5)+(Ident!F13-C13+1))/7))</f>
        <v>-30785</v>
      </c>
      <c r="E13" s="6">
        <f>Kal!B$13-C13+1-(INT((CHOOSE(WEEKDAY(C13),0,1,2,3,4,5,6)+(Kal!B$13-C13+1))/7))-(INT((CHOOSE(WEEKDAY(C13),6,0,1,2,3,4,5)+(Kal!B$13-C13+1))/7))</f>
        <v>65</v>
      </c>
      <c r="F13" s="6">
        <f>Ident!F13-Kal!A$11+1-(INT((CHOOSE(WEEKDAY(Kal!A$11),0,1,2,3,4,5,6)+(Ident!F13-Kal!A$11+1))/7))-(INT((CHOOSE(WEEKDAY(Kal!A$11),6,0,1,2,3,4,5)+(Ident!F13-Kal!A$11+1))/7))</f>
        <v>-30785</v>
      </c>
      <c r="G13" s="6">
        <f>IF(AND(Ident!E13&lt;&gt;0,Ident!F13&lt;&gt;0),D13,IF(AND(Ident!E13&lt;&gt;0,Ident!F13=0),E13,IF(AND(Ident!E13=0,Ident!F13&lt;&gt;0),F13,ad5kw)))</f>
        <v>65</v>
      </c>
      <c r="H13" s="75">
        <f>ROUND(G13*Ident!L13,2)</f>
        <v>0</v>
      </c>
      <c r="I13" s="82"/>
      <c r="J13" s="73">
        <f>BerM1!W13+BerM2!W13+BerM3!W13</f>
        <v>0</v>
      </c>
      <c r="K13" s="73">
        <f t="shared" si="0"/>
        <v>0</v>
      </c>
      <c r="L13" s="73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6">
        <f>ROUND((BerM1!I13+BerM2!I13+BerM3!I13)/(malu1+malu2+malu3),2)</f>
        <v>0</v>
      </c>
      <c r="Q13" s="6">
        <f>ROUND((BerM1!J13+BerM2!J13+BerM3!J13)/(dima1+dima2+dima3),2)</f>
        <v>0</v>
      </c>
      <c r="R13" s="6">
        <f>ROUND((BerM1!K13+BerM2!K13+BerM3!K13)/(wome1+wome2+wome3),2)</f>
        <v>0</v>
      </c>
      <c r="S13" s="6">
        <f>ROUND((BerM1!L13+BerM2!L13+BerM3!L13)/(doje1+doje2+doje3),2)</f>
        <v>0</v>
      </c>
      <c r="T13" s="6">
        <f>ROUND((BerM1!M13+BerM2!M13+BerM3!M13)/(vrve1+vrve2+vrve3),2)</f>
        <v>0</v>
      </c>
      <c r="U13" s="6">
        <f>ROUND((BerM1!N13+BerM2!N13+BerM3!N13)/(zasa1+zasa2+zasa3),2)</f>
        <v>0</v>
      </c>
      <c r="V13" s="6">
        <f>ROUND((BerM1!O13+BerM2!O13+BerM3!O13)/(zodi1+zodi2+zodi3),2)</f>
        <v>0</v>
      </c>
      <c r="W13" s="6">
        <f>ROUND(('M1-In'!U13+'M2-In'!U13+'M3-In'!U13)*7/(malu1+malu2+malu3+dima1+dima2+dima3+wome1+wome2+wome3+doje1+doje2+doje3+vrve1+vrve2+vrve3+zasa1+zasa2+zasa3+zodi1+zodi2+zodi3),2)</f>
        <v>0</v>
      </c>
      <c r="X13" s="6">
        <f t="shared" si="18"/>
        <v>0</v>
      </c>
      <c r="Y13" s="16">
        <f t="shared" si="19"/>
        <v>0</v>
      </c>
      <c r="Z13" s="42">
        <f t="shared" si="20"/>
        <v>1</v>
      </c>
      <c r="AA13" s="16" t="str">
        <f t="shared" si="21"/>
        <v>Teilzeit</v>
      </c>
      <c r="AB13" s="16">
        <f>'M1-In'!AG13+'M1-In'!AH13+'M2-In'!AG13+'M2-In'!AH13+'M3-In'!AG13+'M3-In'!AH13</f>
        <v>0</v>
      </c>
      <c r="AC13" s="16">
        <f t="shared" si="22"/>
        <v>0</v>
      </c>
      <c r="AD13" s="16">
        <f t="shared" si="3"/>
        <v>0</v>
      </c>
      <c r="AE13" s="16">
        <f>'M1-In'!AI13+'M2-In'!AI13+'M3-In'!AI13</f>
        <v>0</v>
      </c>
      <c r="AF13" s="16">
        <f t="shared" si="23"/>
        <v>0</v>
      </c>
      <c r="AG13" s="16">
        <f t="shared" si="4"/>
        <v>0</v>
      </c>
      <c r="AH13" s="16">
        <f>'M1-In'!AJ13+'M2-In'!AJ13+'M3-In'!AJ13</f>
        <v>0</v>
      </c>
      <c r="AI13" s="16">
        <f t="shared" si="24"/>
        <v>0</v>
      </c>
      <c r="AJ13" s="16">
        <f t="shared" si="5"/>
        <v>0</v>
      </c>
      <c r="AK13" s="16">
        <f>'M1-In'!AK13+'M2-In'!AK13+'M3-In'!AK13</f>
        <v>0</v>
      </c>
      <c r="AL13" s="16">
        <f t="shared" si="25"/>
        <v>0</v>
      </c>
      <c r="AM13" s="16">
        <f t="shared" si="6"/>
        <v>0</v>
      </c>
      <c r="AN13" s="16">
        <f>'M1-In'!AL13+'M2-In'!AL13+'M3-In'!AL13</f>
        <v>0</v>
      </c>
      <c r="AO13" s="16">
        <f t="shared" si="26"/>
        <v>0</v>
      </c>
      <c r="AP13" s="16">
        <f t="shared" si="7"/>
        <v>0</v>
      </c>
      <c r="AQ13" s="16">
        <f>'M1-In'!AM13+'M2-In'!AM13+'M3-In'!AM13</f>
        <v>0</v>
      </c>
      <c r="AR13" s="16">
        <f t="shared" si="27"/>
        <v>0</v>
      </c>
      <c r="AS13" s="16">
        <f t="shared" si="8"/>
        <v>0</v>
      </c>
      <c r="AT13" s="16">
        <f>BerM1!AO13+BerM2!AO13+BerM3!AO13</f>
        <v>0</v>
      </c>
      <c r="AU13" s="16">
        <f t="shared" si="28"/>
        <v>0</v>
      </c>
      <c r="AV13" s="16">
        <f t="shared" si="9"/>
        <v>0</v>
      </c>
      <c r="AW13" s="16">
        <f ca="1">IF(A13=1,"Verbessern",MIN(gmk,BerM1!AQ13+BerM2!AQ13+BerM3!AQ13))</f>
        <v>0</v>
      </c>
      <c r="AX13" s="16">
        <f t="shared" ca="1" si="10"/>
        <v>0</v>
      </c>
      <c r="AY13" s="16">
        <f t="shared" ca="1" si="11"/>
        <v>0</v>
      </c>
      <c r="AZ13" s="16">
        <f t="shared" ca="1" si="12"/>
        <v>0</v>
      </c>
      <c r="BA13" s="6">
        <f t="shared" si="29"/>
        <v>0</v>
      </c>
      <c r="BB13" s="6">
        <f t="shared" si="13"/>
        <v>0</v>
      </c>
      <c r="BC13" s="285">
        <f t="shared" si="30"/>
        <v>0</v>
      </c>
      <c r="BD13" s="16">
        <f t="shared" ca="1" si="14"/>
        <v>0</v>
      </c>
      <c r="BE13" s="42">
        <f t="shared" ca="1" si="15"/>
        <v>0</v>
      </c>
      <c r="BF13" s="16">
        <f ca="1">IF(A13=1,"Verbessern",BerM1!AT13+BerM2!AT13+BerM3!AT13)</f>
        <v>0</v>
      </c>
      <c r="BG13" s="16">
        <f t="shared" ca="1" si="31"/>
        <v>0</v>
      </c>
      <c r="BH13" s="16">
        <f t="shared" ca="1" si="32"/>
        <v>0</v>
      </c>
      <c r="BI13" s="16">
        <f t="shared" ca="1" si="33"/>
        <v>0</v>
      </c>
      <c r="BJ13" s="16">
        <f t="shared" ca="1" si="34"/>
        <v>0</v>
      </c>
      <c r="BK13" s="16">
        <f t="shared" ca="1" si="16"/>
        <v>0</v>
      </c>
      <c r="BL13" s="6">
        <f t="shared" ca="1" si="17"/>
        <v>0</v>
      </c>
      <c r="BM13" s="92">
        <f t="shared" ca="1" si="35"/>
        <v>0</v>
      </c>
      <c r="BN13" s="16">
        <f t="shared" ca="1" si="36"/>
        <v>0</v>
      </c>
      <c r="BO13" s="16" t="str">
        <f t="shared" si="37"/>
        <v>OK</v>
      </c>
      <c r="BP13" s="16">
        <f t="shared" si="38"/>
        <v>0</v>
      </c>
      <c r="BQ13" s="93"/>
      <c r="BR13" s="16">
        <f t="shared" si="39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43101</v>
      </c>
      <c r="D14" s="65">
        <f>Ident!F14-C14+1-(INT((CHOOSE(WEEKDAY(C14),0,1,2,3,4,5,6)+(Ident!F14-C14+1))/7))-(INT((CHOOSE(WEEKDAY(C14),6,0,1,2,3,4,5)+(Ident!F14-C14+1))/7))</f>
        <v>-30785</v>
      </c>
      <c r="E14" s="6">
        <f>Kal!B$13-C14+1-(INT((CHOOSE(WEEKDAY(C14),0,1,2,3,4,5,6)+(Kal!B$13-C14+1))/7))-(INT((CHOOSE(WEEKDAY(C14),6,0,1,2,3,4,5)+(Kal!B$13-C14+1))/7))</f>
        <v>65</v>
      </c>
      <c r="F14" s="6">
        <f>Ident!F14-Kal!A$11+1-(INT((CHOOSE(WEEKDAY(Kal!A$11),0,1,2,3,4,5,6)+(Ident!F14-Kal!A$11+1))/7))-(INT((CHOOSE(WEEKDAY(Kal!A$11),6,0,1,2,3,4,5)+(Ident!F14-Kal!A$11+1))/7))</f>
        <v>-30785</v>
      </c>
      <c r="G14" s="6">
        <f>IF(AND(Ident!E14&lt;&gt;0,Ident!F14&lt;&gt;0),D14,IF(AND(Ident!E14&lt;&gt;0,Ident!F14=0),E14,IF(AND(Ident!E14=0,Ident!F14&lt;&gt;0),F14,ad5kw)))</f>
        <v>65</v>
      </c>
      <c r="H14" s="75">
        <f>ROUND(G14*Ident!L14,2)</f>
        <v>0</v>
      </c>
      <c r="I14" s="82"/>
      <c r="J14" s="73">
        <f>BerM1!W14+BerM2!W14+BerM3!W14</f>
        <v>0</v>
      </c>
      <c r="K14" s="73">
        <f t="shared" si="0"/>
        <v>0</v>
      </c>
      <c r="L14" s="73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6">
        <f>ROUND((BerM1!I14+BerM2!I14+BerM3!I14)/(malu1+malu2+malu3),2)</f>
        <v>0</v>
      </c>
      <c r="Q14" s="6">
        <f>ROUND((BerM1!J14+BerM2!J14+BerM3!J14)/(dima1+dima2+dima3),2)</f>
        <v>0</v>
      </c>
      <c r="R14" s="6">
        <f>ROUND((BerM1!K14+BerM2!K14+BerM3!K14)/(wome1+wome2+wome3),2)</f>
        <v>0</v>
      </c>
      <c r="S14" s="6">
        <f>ROUND((BerM1!L14+BerM2!L14+BerM3!L14)/(doje1+doje2+doje3),2)</f>
        <v>0</v>
      </c>
      <c r="T14" s="6">
        <f>ROUND((BerM1!M14+BerM2!M14+BerM3!M14)/(vrve1+vrve2+vrve3),2)</f>
        <v>0</v>
      </c>
      <c r="U14" s="6">
        <f>ROUND((BerM1!N14+BerM2!N14+BerM3!N14)/(zasa1+zasa2+zasa3),2)</f>
        <v>0</v>
      </c>
      <c r="V14" s="6">
        <f>ROUND((BerM1!O14+BerM2!O14+BerM3!O14)/(zodi1+zodi2+zodi3),2)</f>
        <v>0</v>
      </c>
      <c r="W14" s="6">
        <f>ROUND(('M1-In'!U14+'M2-In'!U14+'M3-In'!U14)*7/(malu1+malu2+malu3+dima1+dima2+dima3+wome1+wome2+wome3+doje1+doje2+doje3+vrve1+vrve2+vrve3+zasa1+zasa2+zasa3+zodi1+zodi2+zodi3),2)</f>
        <v>0</v>
      </c>
      <c r="X14" s="6">
        <f t="shared" si="18"/>
        <v>0</v>
      </c>
      <c r="Y14" s="16">
        <f t="shared" si="19"/>
        <v>0</v>
      </c>
      <c r="Z14" s="42">
        <f t="shared" si="20"/>
        <v>1</v>
      </c>
      <c r="AA14" s="16" t="str">
        <f t="shared" si="21"/>
        <v>Teilzeit</v>
      </c>
      <c r="AB14" s="16">
        <f>'M1-In'!AG14+'M1-In'!AH14+'M2-In'!AG14+'M2-In'!AH14+'M3-In'!AG14+'M3-In'!AH14</f>
        <v>0</v>
      </c>
      <c r="AC14" s="16">
        <f t="shared" si="22"/>
        <v>0</v>
      </c>
      <c r="AD14" s="16">
        <f t="shared" si="3"/>
        <v>0</v>
      </c>
      <c r="AE14" s="16">
        <f>'M1-In'!AI14+'M2-In'!AI14+'M3-In'!AI14</f>
        <v>0</v>
      </c>
      <c r="AF14" s="16">
        <f t="shared" si="23"/>
        <v>0</v>
      </c>
      <c r="AG14" s="16">
        <f t="shared" si="4"/>
        <v>0</v>
      </c>
      <c r="AH14" s="16">
        <f>'M1-In'!AJ14+'M2-In'!AJ14+'M3-In'!AJ14</f>
        <v>0</v>
      </c>
      <c r="AI14" s="16">
        <f t="shared" si="24"/>
        <v>0</v>
      </c>
      <c r="AJ14" s="16">
        <f t="shared" si="5"/>
        <v>0</v>
      </c>
      <c r="AK14" s="16">
        <f>'M1-In'!AK14+'M2-In'!AK14+'M3-In'!AK14</f>
        <v>0</v>
      </c>
      <c r="AL14" s="16">
        <f t="shared" si="25"/>
        <v>0</v>
      </c>
      <c r="AM14" s="16">
        <f t="shared" si="6"/>
        <v>0</v>
      </c>
      <c r="AN14" s="16">
        <f>'M1-In'!AL14+'M2-In'!AL14+'M3-In'!AL14</f>
        <v>0</v>
      </c>
      <c r="AO14" s="16">
        <f t="shared" si="26"/>
        <v>0</v>
      </c>
      <c r="AP14" s="16">
        <f t="shared" si="7"/>
        <v>0</v>
      </c>
      <c r="AQ14" s="16">
        <f>'M1-In'!AM14+'M2-In'!AM14+'M3-In'!AM14</f>
        <v>0</v>
      </c>
      <c r="AR14" s="16">
        <f t="shared" si="27"/>
        <v>0</v>
      </c>
      <c r="AS14" s="16">
        <f t="shared" si="8"/>
        <v>0</v>
      </c>
      <c r="AT14" s="16">
        <f>BerM1!AO14+BerM2!AO14+BerM3!AO14</f>
        <v>0</v>
      </c>
      <c r="AU14" s="16">
        <f t="shared" si="28"/>
        <v>0</v>
      </c>
      <c r="AV14" s="16">
        <f t="shared" si="9"/>
        <v>0</v>
      </c>
      <c r="AW14" s="16">
        <f ca="1">IF(A14=1,"Verbessern",MIN(gmk,BerM1!AQ14+BerM2!AQ14+BerM3!AQ14))</f>
        <v>0</v>
      </c>
      <c r="AX14" s="16">
        <f t="shared" ca="1" si="10"/>
        <v>0</v>
      </c>
      <c r="AY14" s="16">
        <f t="shared" ca="1" si="11"/>
        <v>0</v>
      </c>
      <c r="AZ14" s="16">
        <f t="shared" ca="1" si="12"/>
        <v>0</v>
      </c>
      <c r="BA14" s="6">
        <f t="shared" si="29"/>
        <v>0</v>
      </c>
      <c r="BB14" s="6">
        <f t="shared" si="13"/>
        <v>0</v>
      </c>
      <c r="BC14" s="285">
        <f t="shared" si="30"/>
        <v>0</v>
      </c>
      <c r="BD14" s="16">
        <f t="shared" ca="1" si="14"/>
        <v>0</v>
      </c>
      <c r="BE14" s="42">
        <f t="shared" ca="1" si="15"/>
        <v>0</v>
      </c>
      <c r="BF14" s="16">
        <f ca="1">IF(A14=1,"Verbessern",BerM1!AT14+BerM2!AT14+BerM3!AT14)</f>
        <v>0</v>
      </c>
      <c r="BG14" s="16">
        <f t="shared" ca="1" si="31"/>
        <v>0</v>
      </c>
      <c r="BH14" s="16">
        <f t="shared" ca="1" si="32"/>
        <v>0</v>
      </c>
      <c r="BI14" s="16">
        <f t="shared" ca="1" si="33"/>
        <v>0</v>
      </c>
      <c r="BJ14" s="16">
        <f t="shared" ca="1" si="34"/>
        <v>0</v>
      </c>
      <c r="BK14" s="16">
        <f t="shared" ca="1" si="16"/>
        <v>0</v>
      </c>
      <c r="BL14" s="6">
        <f t="shared" ca="1" si="17"/>
        <v>0</v>
      </c>
      <c r="BM14" s="92">
        <f t="shared" ca="1" si="35"/>
        <v>0</v>
      </c>
      <c r="BN14" s="16">
        <f t="shared" ca="1" si="36"/>
        <v>0</v>
      </c>
      <c r="BO14" s="16" t="str">
        <f t="shared" si="37"/>
        <v>OK</v>
      </c>
      <c r="BP14" s="16">
        <f t="shared" si="38"/>
        <v>0</v>
      </c>
      <c r="BQ14" s="93"/>
      <c r="BR14" s="16">
        <f t="shared" si="39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43101</v>
      </c>
      <c r="D15" s="65">
        <f>Ident!F15-C15+1-(INT((CHOOSE(WEEKDAY(C15),0,1,2,3,4,5,6)+(Ident!F15-C15+1))/7))-(INT((CHOOSE(WEEKDAY(C15),6,0,1,2,3,4,5)+(Ident!F15-C15+1))/7))</f>
        <v>-30785</v>
      </c>
      <c r="E15" s="6">
        <f>Kal!B$13-C15+1-(INT((CHOOSE(WEEKDAY(C15),0,1,2,3,4,5,6)+(Kal!B$13-C15+1))/7))-(INT((CHOOSE(WEEKDAY(C15),6,0,1,2,3,4,5)+(Kal!B$13-C15+1))/7))</f>
        <v>65</v>
      </c>
      <c r="F15" s="6">
        <f>Ident!F15-Kal!A$11+1-(INT((CHOOSE(WEEKDAY(Kal!A$11),0,1,2,3,4,5,6)+(Ident!F15-Kal!A$11+1))/7))-(INT((CHOOSE(WEEKDAY(Kal!A$11),6,0,1,2,3,4,5)+(Ident!F15-Kal!A$11+1))/7))</f>
        <v>-30785</v>
      </c>
      <c r="G15" s="6">
        <f>IF(AND(Ident!E15&lt;&gt;0,Ident!F15&lt;&gt;0),D15,IF(AND(Ident!E15&lt;&gt;0,Ident!F15=0),E15,IF(AND(Ident!E15=0,Ident!F15&lt;&gt;0),F15,ad5kw)))</f>
        <v>65</v>
      </c>
      <c r="H15" s="75">
        <f>ROUND(G15*Ident!L15,2)</f>
        <v>0</v>
      </c>
      <c r="I15" s="82"/>
      <c r="J15" s="73">
        <f>BerM1!W15+BerM2!W15+BerM3!W15</f>
        <v>0</v>
      </c>
      <c r="K15" s="73">
        <f t="shared" si="0"/>
        <v>0</v>
      </c>
      <c r="L15" s="73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6">
        <f>ROUND((BerM1!I15+BerM2!I15+BerM3!I15)/(malu1+malu2+malu3),2)</f>
        <v>0</v>
      </c>
      <c r="Q15" s="6">
        <f>ROUND((BerM1!J15+BerM2!J15+BerM3!J15)/(dima1+dima2+dima3),2)</f>
        <v>0</v>
      </c>
      <c r="R15" s="6">
        <f>ROUND((BerM1!K15+BerM2!K15+BerM3!K15)/(wome1+wome2+wome3),2)</f>
        <v>0</v>
      </c>
      <c r="S15" s="6">
        <f>ROUND((BerM1!L15+BerM2!L15+BerM3!L15)/(doje1+doje2+doje3),2)</f>
        <v>0</v>
      </c>
      <c r="T15" s="6">
        <f>ROUND((BerM1!M15+BerM2!M15+BerM3!M15)/(vrve1+vrve2+vrve3),2)</f>
        <v>0</v>
      </c>
      <c r="U15" s="6">
        <f>ROUND((BerM1!N15+BerM2!N15+BerM3!N15)/(zasa1+zasa2+zasa3),2)</f>
        <v>0</v>
      </c>
      <c r="V15" s="6">
        <f>ROUND((BerM1!O15+BerM2!O15+BerM3!O15)/(zodi1+zodi2+zodi3),2)</f>
        <v>0</v>
      </c>
      <c r="W15" s="6">
        <f>ROUND(('M1-In'!U15+'M2-In'!U15+'M3-In'!U15)*7/(malu1+malu2+malu3+dima1+dima2+dima3+wome1+wome2+wome3+doje1+doje2+doje3+vrve1+vrve2+vrve3+zasa1+zasa2+zasa3+zodi1+zodi2+zodi3),2)</f>
        <v>0</v>
      </c>
      <c r="X15" s="6">
        <f t="shared" si="18"/>
        <v>0</v>
      </c>
      <c r="Y15" s="16">
        <f t="shared" si="19"/>
        <v>0</v>
      </c>
      <c r="Z15" s="42">
        <f t="shared" si="20"/>
        <v>1</v>
      </c>
      <c r="AA15" s="16" t="str">
        <f t="shared" si="21"/>
        <v>Teilzeit</v>
      </c>
      <c r="AB15" s="16">
        <f>'M1-In'!AG15+'M1-In'!AH15+'M2-In'!AG15+'M2-In'!AH15+'M3-In'!AG15+'M3-In'!AH15</f>
        <v>0</v>
      </c>
      <c r="AC15" s="16">
        <f t="shared" si="22"/>
        <v>0</v>
      </c>
      <c r="AD15" s="16">
        <f t="shared" si="3"/>
        <v>0</v>
      </c>
      <c r="AE15" s="16">
        <f>'M1-In'!AI15+'M2-In'!AI15+'M3-In'!AI15</f>
        <v>0</v>
      </c>
      <c r="AF15" s="16">
        <f t="shared" si="23"/>
        <v>0</v>
      </c>
      <c r="AG15" s="16">
        <f t="shared" si="4"/>
        <v>0</v>
      </c>
      <c r="AH15" s="16">
        <f>'M1-In'!AJ15+'M2-In'!AJ15+'M3-In'!AJ15</f>
        <v>0</v>
      </c>
      <c r="AI15" s="16">
        <f t="shared" si="24"/>
        <v>0</v>
      </c>
      <c r="AJ15" s="16">
        <f t="shared" si="5"/>
        <v>0</v>
      </c>
      <c r="AK15" s="16">
        <f>'M1-In'!AK15+'M2-In'!AK15+'M3-In'!AK15</f>
        <v>0</v>
      </c>
      <c r="AL15" s="16">
        <f t="shared" si="25"/>
        <v>0</v>
      </c>
      <c r="AM15" s="16">
        <f t="shared" si="6"/>
        <v>0</v>
      </c>
      <c r="AN15" s="16">
        <f>'M1-In'!AL15+'M2-In'!AL15+'M3-In'!AL15</f>
        <v>0</v>
      </c>
      <c r="AO15" s="16">
        <f t="shared" si="26"/>
        <v>0</v>
      </c>
      <c r="AP15" s="16">
        <f t="shared" si="7"/>
        <v>0</v>
      </c>
      <c r="AQ15" s="16">
        <f>'M1-In'!AM15+'M2-In'!AM15+'M3-In'!AM15</f>
        <v>0</v>
      </c>
      <c r="AR15" s="16">
        <f t="shared" si="27"/>
        <v>0</v>
      </c>
      <c r="AS15" s="16">
        <f t="shared" si="8"/>
        <v>0</v>
      </c>
      <c r="AT15" s="16">
        <f>BerM1!AO15+BerM2!AO15+BerM3!AO15</f>
        <v>0</v>
      </c>
      <c r="AU15" s="16">
        <f t="shared" si="28"/>
        <v>0</v>
      </c>
      <c r="AV15" s="16">
        <f t="shared" si="9"/>
        <v>0</v>
      </c>
      <c r="AW15" s="16">
        <f ca="1">IF(A15=1,"Verbessern",MIN(gmk,BerM1!AQ15+BerM2!AQ15+BerM3!AQ15))</f>
        <v>0</v>
      </c>
      <c r="AX15" s="16">
        <f t="shared" ca="1" si="10"/>
        <v>0</v>
      </c>
      <c r="AY15" s="16">
        <f t="shared" ca="1" si="11"/>
        <v>0</v>
      </c>
      <c r="AZ15" s="16">
        <f t="shared" ca="1" si="12"/>
        <v>0</v>
      </c>
      <c r="BA15" s="6">
        <f t="shared" si="29"/>
        <v>0</v>
      </c>
      <c r="BB15" s="6">
        <f t="shared" si="13"/>
        <v>0</v>
      </c>
      <c r="BC15" s="285">
        <f t="shared" si="30"/>
        <v>0</v>
      </c>
      <c r="BD15" s="16">
        <f t="shared" ca="1" si="14"/>
        <v>0</v>
      </c>
      <c r="BE15" s="42">
        <f t="shared" ca="1" si="15"/>
        <v>0</v>
      </c>
      <c r="BF15" s="16">
        <f ca="1">IF(A15=1,"Verbessern",BerM1!AT15+BerM2!AT15+BerM3!AT15)</f>
        <v>0</v>
      </c>
      <c r="BG15" s="16">
        <f t="shared" ca="1" si="31"/>
        <v>0</v>
      </c>
      <c r="BH15" s="16">
        <f t="shared" ca="1" si="32"/>
        <v>0</v>
      </c>
      <c r="BI15" s="16">
        <f t="shared" ca="1" si="33"/>
        <v>0</v>
      </c>
      <c r="BJ15" s="16">
        <f t="shared" ca="1" si="34"/>
        <v>0</v>
      </c>
      <c r="BK15" s="16">
        <f t="shared" ca="1" si="16"/>
        <v>0</v>
      </c>
      <c r="BL15" s="6">
        <f t="shared" ca="1" si="17"/>
        <v>0</v>
      </c>
      <c r="BM15" s="92">
        <f t="shared" ca="1" si="35"/>
        <v>0</v>
      </c>
      <c r="BN15" s="16">
        <f t="shared" ca="1" si="36"/>
        <v>0</v>
      </c>
      <c r="BO15" s="16" t="str">
        <f t="shared" si="37"/>
        <v>OK</v>
      </c>
      <c r="BP15" s="16">
        <f t="shared" si="38"/>
        <v>0</v>
      </c>
      <c r="BQ15" s="93"/>
      <c r="BR15" s="16">
        <f t="shared" si="39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43101</v>
      </c>
      <c r="D16" s="65">
        <f>Ident!F16-C16+1-(INT((CHOOSE(WEEKDAY(C16),0,1,2,3,4,5,6)+(Ident!F16-C16+1))/7))-(INT((CHOOSE(WEEKDAY(C16),6,0,1,2,3,4,5)+(Ident!F16-C16+1))/7))</f>
        <v>-30785</v>
      </c>
      <c r="E16" s="6">
        <f>Kal!B$13-C16+1-(INT((CHOOSE(WEEKDAY(C16),0,1,2,3,4,5,6)+(Kal!B$13-C16+1))/7))-(INT((CHOOSE(WEEKDAY(C16),6,0,1,2,3,4,5)+(Kal!B$13-C16+1))/7))</f>
        <v>65</v>
      </c>
      <c r="F16" s="6">
        <f>Ident!F16-Kal!A$11+1-(INT((CHOOSE(WEEKDAY(Kal!A$11),0,1,2,3,4,5,6)+(Ident!F16-Kal!A$11+1))/7))-(INT((CHOOSE(WEEKDAY(Kal!A$11),6,0,1,2,3,4,5)+(Ident!F16-Kal!A$11+1))/7))</f>
        <v>-30785</v>
      </c>
      <c r="G16" s="6">
        <f>IF(AND(Ident!E16&lt;&gt;0,Ident!F16&lt;&gt;0),D16,IF(AND(Ident!E16&lt;&gt;0,Ident!F16=0),E16,IF(AND(Ident!E16=0,Ident!F16&lt;&gt;0),F16,ad5kw)))</f>
        <v>65</v>
      </c>
      <c r="H16" s="75">
        <f>ROUND(G16*Ident!L16,2)</f>
        <v>0</v>
      </c>
      <c r="I16" s="82"/>
      <c r="J16" s="73">
        <f>BerM1!W16+BerM2!W16+BerM3!W16</f>
        <v>0</v>
      </c>
      <c r="K16" s="73">
        <f t="shared" si="0"/>
        <v>0</v>
      </c>
      <c r="L16" s="73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6">
        <f>ROUND((BerM1!I16+BerM2!I16+BerM3!I16)/(malu1+malu2+malu3),2)</f>
        <v>0</v>
      </c>
      <c r="Q16" s="6">
        <f>ROUND((BerM1!J16+BerM2!J16+BerM3!J16)/(dima1+dima2+dima3),2)</f>
        <v>0</v>
      </c>
      <c r="R16" s="6">
        <f>ROUND((BerM1!K16+BerM2!K16+BerM3!K16)/(wome1+wome2+wome3),2)</f>
        <v>0</v>
      </c>
      <c r="S16" s="6">
        <f>ROUND((BerM1!L16+BerM2!L16+BerM3!L16)/(doje1+doje2+doje3),2)</f>
        <v>0</v>
      </c>
      <c r="T16" s="6">
        <f>ROUND((BerM1!M16+BerM2!M16+BerM3!M16)/(vrve1+vrve2+vrve3),2)</f>
        <v>0</v>
      </c>
      <c r="U16" s="6">
        <f>ROUND((BerM1!N16+BerM2!N16+BerM3!N16)/(zasa1+zasa2+zasa3),2)</f>
        <v>0</v>
      </c>
      <c r="V16" s="6">
        <f>ROUND((BerM1!O16+BerM2!O16+BerM3!O16)/(zodi1+zodi2+zodi3),2)</f>
        <v>0</v>
      </c>
      <c r="W16" s="6">
        <f>ROUND(('M1-In'!U16+'M2-In'!U16+'M3-In'!U16)*7/(malu1+malu2+malu3+dima1+dima2+dima3+wome1+wome2+wome3+doje1+doje2+doje3+vrve1+vrve2+vrve3+zasa1+zasa2+zasa3+zodi1+zodi2+zodi3),2)</f>
        <v>0</v>
      </c>
      <c r="X16" s="6">
        <f t="shared" si="18"/>
        <v>0</v>
      </c>
      <c r="Y16" s="16">
        <f t="shared" si="19"/>
        <v>0</v>
      </c>
      <c r="Z16" s="42">
        <f t="shared" si="20"/>
        <v>1</v>
      </c>
      <c r="AA16" s="16" t="str">
        <f t="shared" si="21"/>
        <v>Teilzeit</v>
      </c>
      <c r="AB16" s="16">
        <f>'M1-In'!AG16+'M1-In'!AH16+'M2-In'!AG16+'M2-In'!AH16+'M3-In'!AG16+'M3-In'!AH16</f>
        <v>0</v>
      </c>
      <c r="AC16" s="16">
        <f t="shared" si="22"/>
        <v>0</v>
      </c>
      <c r="AD16" s="16">
        <f t="shared" si="3"/>
        <v>0</v>
      </c>
      <c r="AE16" s="16">
        <f>'M1-In'!AI16+'M2-In'!AI16+'M3-In'!AI16</f>
        <v>0</v>
      </c>
      <c r="AF16" s="16">
        <f t="shared" si="23"/>
        <v>0</v>
      </c>
      <c r="AG16" s="16">
        <f t="shared" si="4"/>
        <v>0</v>
      </c>
      <c r="AH16" s="16">
        <f>'M1-In'!AJ16+'M2-In'!AJ16+'M3-In'!AJ16</f>
        <v>0</v>
      </c>
      <c r="AI16" s="16">
        <f t="shared" si="24"/>
        <v>0</v>
      </c>
      <c r="AJ16" s="16">
        <f t="shared" si="5"/>
        <v>0</v>
      </c>
      <c r="AK16" s="16">
        <f>'M1-In'!AK16+'M2-In'!AK16+'M3-In'!AK16</f>
        <v>0</v>
      </c>
      <c r="AL16" s="16">
        <f t="shared" si="25"/>
        <v>0</v>
      </c>
      <c r="AM16" s="16">
        <f t="shared" si="6"/>
        <v>0</v>
      </c>
      <c r="AN16" s="16">
        <f>'M1-In'!AL16+'M2-In'!AL16+'M3-In'!AL16</f>
        <v>0</v>
      </c>
      <c r="AO16" s="16">
        <f t="shared" si="26"/>
        <v>0</v>
      </c>
      <c r="AP16" s="16">
        <f t="shared" si="7"/>
        <v>0</v>
      </c>
      <c r="AQ16" s="16">
        <f>'M1-In'!AM16+'M2-In'!AM16+'M3-In'!AM16</f>
        <v>0</v>
      </c>
      <c r="AR16" s="16">
        <f t="shared" si="27"/>
        <v>0</v>
      </c>
      <c r="AS16" s="16">
        <f t="shared" si="8"/>
        <v>0</v>
      </c>
      <c r="AT16" s="16">
        <f>BerM1!AO16+BerM2!AO16+BerM3!AO16</f>
        <v>0</v>
      </c>
      <c r="AU16" s="16">
        <f t="shared" si="28"/>
        <v>0</v>
      </c>
      <c r="AV16" s="16">
        <f t="shared" si="9"/>
        <v>0</v>
      </c>
      <c r="AW16" s="16">
        <f ca="1">IF(A16=1,"Verbessern",MIN(gmk,BerM1!AQ16+BerM2!AQ16+BerM3!AQ16))</f>
        <v>0</v>
      </c>
      <c r="AX16" s="16">
        <f t="shared" ca="1" si="10"/>
        <v>0</v>
      </c>
      <c r="AY16" s="16">
        <f t="shared" ca="1" si="11"/>
        <v>0</v>
      </c>
      <c r="AZ16" s="16">
        <f t="shared" ca="1" si="12"/>
        <v>0</v>
      </c>
      <c r="BA16" s="6">
        <f t="shared" si="29"/>
        <v>0</v>
      </c>
      <c r="BB16" s="6">
        <f t="shared" si="13"/>
        <v>0</v>
      </c>
      <c r="BC16" s="285">
        <f t="shared" si="30"/>
        <v>0</v>
      </c>
      <c r="BD16" s="16">
        <f t="shared" ca="1" si="14"/>
        <v>0</v>
      </c>
      <c r="BE16" s="42">
        <f t="shared" ca="1" si="15"/>
        <v>0</v>
      </c>
      <c r="BF16" s="16">
        <f ca="1">IF(A16=1,"Verbessern",BerM1!AT16+BerM2!AT16+BerM3!AT16)</f>
        <v>0</v>
      </c>
      <c r="BG16" s="16">
        <f t="shared" ca="1" si="31"/>
        <v>0</v>
      </c>
      <c r="BH16" s="16">
        <f t="shared" ca="1" si="32"/>
        <v>0</v>
      </c>
      <c r="BI16" s="16">
        <f t="shared" ca="1" si="33"/>
        <v>0</v>
      </c>
      <c r="BJ16" s="16">
        <f t="shared" ca="1" si="34"/>
        <v>0</v>
      </c>
      <c r="BK16" s="16">
        <f t="shared" ca="1" si="16"/>
        <v>0</v>
      </c>
      <c r="BL16" s="6">
        <f t="shared" ca="1" si="17"/>
        <v>0</v>
      </c>
      <c r="BM16" s="92">
        <f t="shared" ca="1" si="35"/>
        <v>0</v>
      </c>
      <c r="BN16" s="16">
        <f t="shared" ca="1" si="36"/>
        <v>0</v>
      </c>
      <c r="BO16" s="16" t="str">
        <f t="shared" si="37"/>
        <v>OK</v>
      </c>
      <c r="BP16" s="16">
        <f t="shared" si="38"/>
        <v>0</v>
      </c>
      <c r="BQ16" s="93"/>
      <c r="BR16" s="16">
        <f t="shared" si="39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43101</v>
      </c>
      <c r="D17" s="65">
        <f>Ident!F17-C17+1-(INT((CHOOSE(WEEKDAY(C17),0,1,2,3,4,5,6)+(Ident!F17-C17+1))/7))-(INT((CHOOSE(WEEKDAY(C17),6,0,1,2,3,4,5)+(Ident!F17-C17+1))/7))</f>
        <v>-30785</v>
      </c>
      <c r="E17" s="6">
        <f>Kal!B$13-C17+1-(INT((CHOOSE(WEEKDAY(C17),0,1,2,3,4,5,6)+(Kal!B$13-C17+1))/7))-(INT((CHOOSE(WEEKDAY(C17),6,0,1,2,3,4,5)+(Kal!B$13-C17+1))/7))</f>
        <v>65</v>
      </c>
      <c r="F17" s="6">
        <f>Ident!F17-Kal!A$11+1-(INT((CHOOSE(WEEKDAY(Kal!A$11),0,1,2,3,4,5,6)+(Ident!F17-Kal!A$11+1))/7))-(INT((CHOOSE(WEEKDAY(Kal!A$11),6,0,1,2,3,4,5)+(Ident!F17-Kal!A$11+1))/7))</f>
        <v>-30785</v>
      </c>
      <c r="G17" s="6">
        <f>IF(AND(Ident!E17&lt;&gt;0,Ident!F17&lt;&gt;0),D17,IF(AND(Ident!E17&lt;&gt;0,Ident!F17=0),E17,IF(AND(Ident!E17=0,Ident!F17&lt;&gt;0),F17,ad5kw)))</f>
        <v>65</v>
      </c>
      <c r="H17" s="75">
        <f>ROUND(G17*Ident!L17,2)</f>
        <v>0</v>
      </c>
      <c r="I17" s="82"/>
      <c r="J17" s="73">
        <f>BerM1!W17+BerM2!W17+BerM3!W17</f>
        <v>0</v>
      </c>
      <c r="K17" s="73">
        <f t="shared" si="0"/>
        <v>0</v>
      </c>
      <c r="L17" s="73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6">
        <f>ROUND((BerM1!I17+BerM2!I17+BerM3!I17)/(malu1+malu2+malu3),2)</f>
        <v>0</v>
      </c>
      <c r="Q17" s="6">
        <f>ROUND((BerM1!J17+BerM2!J17+BerM3!J17)/(dima1+dima2+dima3),2)</f>
        <v>0</v>
      </c>
      <c r="R17" s="6">
        <f>ROUND((BerM1!K17+BerM2!K17+BerM3!K17)/(wome1+wome2+wome3),2)</f>
        <v>0</v>
      </c>
      <c r="S17" s="6">
        <f>ROUND((BerM1!L17+BerM2!L17+BerM3!L17)/(doje1+doje2+doje3),2)</f>
        <v>0</v>
      </c>
      <c r="T17" s="6">
        <f>ROUND((BerM1!M17+BerM2!M17+BerM3!M17)/(vrve1+vrve2+vrve3),2)</f>
        <v>0</v>
      </c>
      <c r="U17" s="6">
        <f>ROUND((BerM1!N17+BerM2!N17+BerM3!N17)/(zasa1+zasa2+zasa3),2)</f>
        <v>0</v>
      </c>
      <c r="V17" s="6">
        <f>ROUND((BerM1!O17+BerM2!O17+BerM3!O17)/(zodi1+zodi2+zodi3),2)</f>
        <v>0</v>
      </c>
      <c r="W17" s="6">
        <f>ROUND(('M1-In'!U17+'M2-In'!U17+'M3-In'!U17)*7/(malu1+malu2+malu3+dima1+dima2+dima3+wome1+wome2+wome3+doje1+doje2+doje3+vrve1+vrve2+vrve3+zasa1+zasa2+zasa3+zodi1+zodi2+zodi3),2)</f>
        <v>0</v>
      </c>
      <c r="X17" s="6">
        <f t="shared" si="18"/>
        <v>0</v>
      </c>
      <c r="Y17" s="16">
        <f t="shared" si="19"/>
        <v>0</v>
      </c>
      <c r="Z17" s="42">
        <f t="shared" si="20"/>
        <v>1</v>
      </c>
      <c r="AA17" s="16" t="str">
        <f t="shared" si="21"/>
        <v>Teilzeit</v>
      </c>
      <c r="AB17" s="16">
        <f>'M1-In'!AG17+'M1-In'!AH17+'M2-In'!AG17+'M2-In'!AH17+'M3-In'!AG17+'M3-In'!AH17</f>
        <v>0</v>
      </c>
      <c r="AC17" s="16">
        <f t="shared" si="22"/>
        <v>0</v>
      </c>
      <c r="AD17" s="16">
        <f t="shared" si="3"/>
        <v>0</v>
      </c>
      <c r="AE17" s="16">
        <f>'M1-In'!AI17+'M2-In'!AI17+'M3-In'!AI17</f>
        <v>0</v>
      </c>
      <c r="AF17" s="16">
        <f t="shared" si="23"/>
        <v>0</v>
      </c>
      <c r="AG17" s="16">
        <f t="shared" si="4"/>
        <v>0</v>
      </c>
      <c r="AH17" s="16">
        <f>'M1-In'!AJ17+'M2-In'!AJ17+'M3-In'!AJ17</f>
        <v>0</v>
      </c>
      <c r="AI17" s="16">
        <f t="shared" si="24"/>
        <v>0</v>
      </c>
      <c r="AJ17" s="16">
        <f t="shared" si="5"/>
        <v>0</v>
      </c>
      <c r="AK17" s="16">
        <f>'M1-In'!AK17+'M2-In'!AK17+'M3-In'!AK17</f>
        <v>0</v>
      </c>
      <c r="AL17" s="16">
        <f t="shared" si="25"/>
        <v>0</v>
      </c>
      <c r="AM17" s="16">
        <f t="shared" si="6"/>
        <v>0</v>
      </c>
      <c r="AN17" s="16">
        <f>'M1-In'!AL17+'M2-In'!AL17+'M3-In'!AL17</f>
        <v>0</v>
      </c>
      <c r="AO17" s="16">
        <f t="shared" si="26"/>
        <v>0</v>
      </c>
      <c r="AP17" s="16">
        <f t="shared" si="7"/>
        <v>0</v>
      </c>
      <c r="AQ17" s="16">
        <f>'M1-In'!AM17+'M2-In'!AM17+'M3-In'!AM17</f>
        <v>0</v>
      </c>
      <c r="AR17" s="16">
        <f t="shared" si="27"/>
        <v>0</v>
      </c>
      <c r="AS17" s="16">
        <f t="shared" si="8"/>
        <v>0</v>
      </c>
      <c r="AT17" s="16">
        <f>BerM1!AO17+BerM2!AO17+BerM3!AO17</f>
        <v>0</v>
      </c>
      <c r="AU17" s="16">
        <f t="shared" si="28"/>
        <v>0</v>
      </c>
      <c r="AV17" s="16">
        <f t="shared" si="9"/>
        <v>0</v>
      </c>
      <c r="AW17" s="16">
        <f ca="1">IF(A17=1,"Verbessern",MIN(gmk,BerM1!AQ17+BerM2!AQ17+BerM3!AQ17))</f>
        <v>0</v>
      </c>
      <c r="AX17" s="16">
        <f t="shared" ca="1" si="10"/>
        <v>0</v>
      </c>
      <c r="AY17" s="16">
        <f t="shared" ca="1" si="11"/>
        <v>0</v>
      </c>
      <c r="AZ17" s="16">
        <f t="shared" ca="1" si="12"/>
        <v>0</v>
      </c>
      <c r="BA17" s="6">
        <f t="shared" si="29"/>
        <v>0</v>
      </c>
      <c r="BB17" s="6">
        <f t="shared" si="13"/>
        <v>0</v>
      </c>
      <c r="BC17" s="285">
        <f t="shared" si="30"/>
        <v>0</v>
      </c>
      <c r="BD17" s="16">
        <f t="shared" ca="1" si="14"/>
        <v>0</v>
      </c>
      <c r="BE17" s="42">
        <f t="shared" ca="1" si="15"/>
        <v>0</v>
      </c>
      <c r="BF17" s="16">
        <f ca="1">IF(A17=1,"Verbessern",BerM1!AT17+BerM2!AT17+BerM3!AT17)</f>
        <v>0</v>
      </c>
      <c r="BG17" s="16">
        <f t="shared" ca="1" si="31"/>
        <v>0</v>
      </c>
      <c r="BH17" s="16">
        <f t="shared" ca="1" si="32"/>
        <v>0</v>
      </c>
      <c r="BI17" s="16">
        <f t="shared" ca="1" si="33"/>
        <v>0</v>
      </c>
      <c r="BJ17" s="16">
        <f t="shared" ca="1" si="34"/>
        <v>0</v>
      </c>
      <c r="BK17" s="16">
        <f t="shared" ca="1" si="16"/>
        <v>0</v>
      </c>
      <c r="BL17" s="6">
        <f t="shared" ca="1" si="17"/>
        <v>0</v>
      </c>
      <c r="BM17" s="92">
        <f t="shared" ca="1" si="35"/>
        <v>0</v>
      </c>
      <c r="BN17" s="16">
        <f t="shared" ca="1" si="36"/>
        <v>0</v>
      </c>
      <c r="BO17" s="16" t="str">
        <f t="shared" si="37"/>
        <v>OK</v>
      </c>
      <c r="BP17" s="16">
        <f t="shared" si="38"/>
        <v>0</v>
      </c>
      <c r="BQ17" s="93"/>
      <c r="BR17" s="16">
        <f t="shared" si="39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43101</v>
      </c>
      <c r="D18" s="65">
        <f>Ident!F18-C18+1-(INT((CHOOSE(WEEKDAY(C18),0,1,2,3,4,5,6)+(Ident!F18-C18+1))/7))-(INT((CHOOSE(WEEKDAY(C18),6,0,1,2,3,4,5)+(Ident!F18-C18+1))/7))</f>
        <v>-30785</v>
      </c>
      <c r="E18" s="6">
        <f>Kal!B$13-C18+1-(INT((CHOOSE(WEEKDAY(C18),0,1,2,3,4,5,6)+(Kal!B$13-C18+1))/7))-(INT((CHOOSE(WEEKDAY(C18),6,0,1,2,3,4,5)+(Kal!B$13-C18+1))/7))</f>
        <v>65</v>
      </c>
      <c r="F18" s="6">
        <f>Ident!F18-Kal!A$11+1-(INT((CHOOSE(WEEKDAY(Kal!A$11),0,1,2,3,4,5,6)+(Ident!F18-Kal!A$11+1))/7))-(INT((CHOOSE(WEEKDAY(Kal!A$11),6,0,1,2,3,4,5)+(Ident!F18-Kal!A$11+1))/7))</f>
        <v>-30785</v>
      </c>
      <c r="G18" s="6">
        <f>IF(AND(Ident!E18&lt;&gt;0,Ident!F18&lt;&gt;0),D18,IF(AND(Ident!E18&lt;&gt;0,Ident!F18=0),E18,IF(AND(Ident!E18=0,Ident!F18&lt;&gt;0),F18,ad5kw)))</f>
        <v>65</v>
      </c>
      <c r="H18" s="75">
        <f>ROUND(G18*Ident!L18,2)</f>
        <v>0</v>
      </c>
      <c r="I18" s="82"/>
      <c r="J18" s="73">
        <f>BerM1!W18+BerM2!W18+BerM3!W18</f>
        <v>0</v>
      </c>
      <c r="K18" s="73">
        <f t="shared" si="0"/>
        <v>0</v>
      </c>
      <c r="L18" s="73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6">
        <f>ROUND((BerM1!I18+BerM2!I18+BerM3!I18)/(malu1+malu2+malu3),2)</f>
        <v>0</v>
      </c>
      <c r="Q18" s="6">
        <f>ROUND((BerM1!J18+BerM2!J18+BerM3!J18)/(dima1+dima2+dima3),2)</f>
        <v>0</v>
      </c>
      <c r="R18" s="6">
        <f>ROUND((BerM1!K18+BerM2!K18+BerM3!K18)/(wome1+wome2+wome3),2)</f>
        <v>0</v>
      </c>
      <c r="S18" s="6">
        <f>ROUND((BerM1!L18+BerM2!L18+BerM3!L18)/(doje1+doje2+doje3),2)</f>
        <v>0</v>
      </c>
      <c r="T18" s="6">
        <f>ROUND((BerM1!M18+BerM2!M18+BerM3!M18)/(vrve1+vrve2+vrve3),2)</f>
        <v>0</v>
      </c>
      <c r="U18" s="6">
        <f>ROUND((BerM1!N18+BerM2!N18+BerM3!N18)/(zasa1+zasa2+zasa3),2)</f>
        <v>0</v>
      </c>
      <c r="V18" s="6">
        <f>ROUND((BerM1!O18+BerM2!O18+BerM3!O18)/(zodi1+zodi2+zodi3),2)</f>
        <v>0</v>
      </c>
      <c r="W18" s="6">
        <f>ROUND(('M1-In'!U18+'M2-In'!U18+'M3-In'!U18)*7/(malu1+malu2+malu3+dima1+dima2+dima3+wome1+wome2+wome3+doje1+doje2+doje3+vrve1+vrve2+vrve3+zasa1+zasa2+zasa3+zodi1+zodi2+zodi3),2)</f>
        <v>0</v>
      </c>
      <c r="X18" s="6">
        <f t="shared" si="18"/>
        <v>0</v>
      </c>
      <c r="Y18" s="16">
        <f t="shared" si="19"/>
        <v>0</v>
      </c>
      <c r="Z18" s="42">
        <f t="shared" si="20"/>
        <v>1</v>
      </c>
      <c r="AA18" s="16" t="str">
        <f t="shared" si="21"/>
        <v>Teilzeit</v>
      </c>
      <c r="AB18" s="16">
        <f>'M1-In'!AG18+'M1-In'!AH18+'M2-In'!AG18+'M2-In'!AH18+'M3-In'!AG18+'M3-In'!AH18</f>
        <v>0</v>
      </c>
      <c r="AC18" s="16">
        <f t="shared" si="22"/>
        <v>0</v>
      </c>
      <c r="AD18" s="16">
        <f t="shared" si="3"/>
        <v>0</v>
      </c>
      <c r="AE18" s="16">
        <f>'M1-In'!AI18+'M2-In'!AI18+'M3-In'!AI18</f>
        <v>0</v>
      </c>
      <c r="AF18" s="16">
        <f t="shared" si="23"/>
        <v>0</v>
      </c>
      <c r="AG18" s="16">
        <f t="shared" si="4"/>
        <v>0</v>
      </c>
      <c r="AH18" s="16">
        <f>'M1-In'!AJ18+'M2-In'!AJ18+'M3-In'!AJ18</f>
        <v>0</v>
      </c>
      <c r="AI18" s="16">
        <f t="shared" si="24"/>
        <v>0</v>
      </c>
      <c r="AJ18" s="16">
        <f t="shared" si="5"/>
        <v>0</v>
      </c>
      <c r="AK18" s="16">
        <f>'M1-In'!AK18+'M2-In'!AK18+'M3-In'!AK18</f>
        <v>0</v>
      </c>
      <c r="AL18" s="16">
        <f t="shared" si="25"/>
        <v>0</v>
      </c>
      <c r="AM18" s="16">
        <f t="shared" si="6"/>
        <v>0</v>
      </c>
      <c r="AN18" s="16">
        <f>'M1-In'!AL18+'M2-In'!AL18+'M3-In'!AL18</f>
        <v>0</v>
      </c>
      <c r="AO18" s="16">
        <f t="shared" si="26"/>
        <v>0</v>
      </c>
      <c r="AP18" s="16">
        <f t="shared" si="7"/>
        <v>0</v>
      </c>
      <c r="AQ18" s="16">
        <f>'M1-In'!AM18+'M2-In'!AM18+'M3-In'!AM18</f>
        <v>0</v>
      </c>
      <c r="AR18" s="16">
        <f t="shared" si="27"/>
        <v>0</v>
      </c>
      <c r="AS18" s="16">
        <f t="shared" si="8"/>
        <v>0</v>
      </c>
      <c r="AT18" s="16">
        <f>BerM1!AO18+BerM2!AO18+BerM3!AO18</f>
        <v>0</v>
      </c>
      <c r="AU18" s="16">
        <f t="shared" si="28"/>
        <v>0</v>
      </c>
      <c r="AV18" s="16">
        <f t="shared" si="9"/>
        <v>0</v>
      </c>
      <c r="AW18" s="16">
        <f ca="1">IF(A18=1,"Verbessern",MIN(gmk,BerM1!AQ18+BerM2!AQ18+BerM3!AQ18))</f>
        <v>0</v>
      </c>
      <c r="AX18" s="16">
        <f t="shared" ca="1" si="10"/>
        <v>0</v>
      </c>
      <c r="AY18" s="16">
        <f t="shared" ca="1" si="11"/>
        <v>0</v>
      </c>
      <c r="AZ18" s="16">
        <f t="shared" ca="1" si="12"/>
        <v>0</v>
      </c>
      <c r="BA18" s="6">
        <f t="shared" si="29"/>
        <v>0</v>
      </c>
      <c r="BB18" s="6">
        <f t="shared" si="13"/>
        <v>0</v>
      </c>
      <c r="BC18" s="285">
        <f t="shared" si="30"/>
        <v>0</v>
      </c>
      <c r="BD18" s="16">
        <f t="shared" ca="1" si="14"/>
        <v>0</v>
      </c>
      <c r="BE18" s="42">
        <f t="shared" ca="1" si="15"/>
        <v>0</v>
      </c>
      <c r="BF18" s="16">
        <f ca="1">IF(A18=1,"Verbessern",BerM1!AT18+BerM2!AT18+BerM3!AT18)</f>
        <v>0</v>
      </c>
      <c r="BG18" s="16">
        <f t="shared" ca="1" si="31"/>
        <v>0</v>
      </c>
      <c r="BH18" s="16">
        <f t="shared" ca="1" si="32"/>
        <v>0</v>
      </c>
      <c r="BI18" s="16">
        <f t="shared" ca="1" si="33"/>
        <v>0</v>
      </c>
      <c r="BJ18" s="16">
        <f t="shared" ca="1" si="34"/>
        <v>0</v>
      </c>
      <c r="BK18" s="16">
        <f t="shared" ca="1" si="16"/>
        <v>0</v>
      </c>
      <c r="BL18" s="6">
        <f t="shared" ca="1" si="17"/>
        <v>0</v>
      </c>
      <c r="BM18" s="92">
        <f t="shared" ca="1" si="35"/>
        <v>0</v>
      </c>
      <c r="BN18" s="16">
        <f t="shared" ca="1" si="36"/>
        <v>0</v>
      </c>
      <c r="BO18" s="16" t="str">
        <f t="shared" si="37"/>
        <v>OK</v>
      </c>
      <c r="BP18" s="16">
        <f t="shared" si="38"/>
        <v>0</v>
      </c>
      <c r="BQ18" s="93"/>
      <c r="BR18" s="16">
        <f t="shared" si="39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43101</v>
      </c>
      <c r="D19" s="65">
        <f>Ident!F19-C19+1-(INT((CHOOSE(WEEKDAY(C19),0,1,2,3,4,5,6)+(Ident!F19-C19+1))/7))-(INT((CHOOSE(WEEKDAY(C19),6,0,1,2,3,4,5)+(Ident!F19-C19+1))/7))</f>
        <v>-30785</v>
      </c>
      <c r="E19" s="6">
        <f>Kal!B$13-C19+1-(INT((CHOOSE(WEEKDAY(C19),0,1,2,3,4,5,6)+(Kal!B$13-C19+1))/7))-(INT((CHOOSE(WEEKDAY(C19),6,0,1,2,3,4,5)+(Kal!B$13-C19+1))/7))</f>
        <v>65</v>
      </c>
      <c r="F19" s="6">
        <f>Ident!F19-Kal!A$11+1-(INT((CHOOSE(WEEKDAY(Kal!A$11),0,1,2,3,4,5,6)+(Ident!F19-Kal!A$11+1))/7))-(INT((CHOOSE(WEEKDAY(Kal!A$11),6,0,1,2,3,4,5)+(Ident!F19-Kal!A$11+1))/7))</f>
        <v>-30785</v>
      </c>
      <c r="G19" s="6">
        <f>IF(AND(Ident!E19&lt;&gt;0,Ident!F19&lt;&gt;0),D19,IF(AND(Ident!E19&lt;&gt;0,Ident!F19=0),E19,IF(AND(Ident!E19=0,Ident!F19&lt;&gt;0),F19,ad5kw)))</f>
        <v>65</v>
      </c>
      <c r="H19" s="75">
        <f>ROUND(G19*Ident!L19,2)</f>
        <v>0</v>
      </c>
      <c r="I19" s="82"/>
      <c r="J19" s="73">
        <f>BerM1!W19+BerM2!W19+BerM3!W19</f>
        <v>0</v>
      </c>
      <c r="K19" s="73">
        <f t="shared" si="0"/>
        <v>0</v>
      </c>
      <c r="L19" s="73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6">
        <f>ROUND((BerM1!I19+BerM2!I19+BerM3!I19)/(malu1+malu2+malu3),2)</f>
        <v>0</v>
      </c>
      <c r="Q19" s="6">
        <f>ROUND((BerM1!J19+BerM2!J19+BerM3!J19)/(dima1+dima2+dima3),2)</f>
        <v>0</v>
      </c>
      <c r="R19" s="6">
        <f>ROUND((BerM1!K19+BerM2!K19+BerM3!K19)/(wome1+wome2+wome3),2)</f>
        <v>0</v>
      </c>
      <c r="S19" s="6">
        <f>ROUND((BerM1!L19+BerM2!L19+BerM3!L19)/(doje1+doje2+doje3),2)</f>
        <v>0</v>
      </c>
      <c r="T19" s="6">
        <f>ROUND((BerM1!M19+BerM2!M19+BerM3!M19)/(vrve1+vrve2+vrve3),2)</f>
        <v>0</v>
      </c>
      <c r="U19" s="6">
        <f>ROUND((BerM1!N19+BerM2!N19+BerM3!N19)/(zasa1+zasa2+zasa3),2)</f>
        <v>0</v>
      </c>
      <c r="V19" s="6">
        <f>ROUND((BerM1!O19+BerM2!O19+BerM3!O19)/(zodi1+zodi2+zodi3),2)</f>
        <v>0</v>
      </c>
      <c r="W19" s="6">
        <f>ROUND(('M1-In'!U19+'M2-In'!U19+'M3-In'!U19)*7/(malu1+malu2+malu3+dima1+dima2+dima3+wome1+wome2+wome3+doje1+doje2+doje3+vrve1+vrve2+vrve3+zasa1+zasa2+zasa3+zodi1+zodi2+zodi3),2)</f>
        <v>0</v>
      </c>
      <c r="X19" s="6">
        <f t="shared" si="18"/>
        <v>0</v>
      </c>
      <c r="Y19" s="16">
        <f t="shared" si="19"/>
        <v>0</v>
      </c>
      <c r="Z19" s="42">
        <f t="shared" si="20"/>
        <v>1</v>
      </c>
      <c r="AA19" s="16" t="str">
        <f t="shared" si="21"/>
        <v>Teilzeit</v>
      </c>
      <c r="AB19" s="16">
        <f>'M1-In'!AG19+'M1-In'!AH19+'M2-In'!AG19+'M2-In'!AH19+'M3-In'!AG19+'M3-In'!AH19</f>
        <v>0</v>
      </c>
      <c r="AC19" s="16">
        <f t="shared" si="22"/>
        <v>0</v>
      </c>
      <c r="AD19" s="16">
        <f t="shared" si="3"/>
        <v>0</v>
      </c>
      <c r="AE19" s="16">
        <f>'M1-In'!AI19+'M2-In'!AI19+'M3-In'!AI19</f>
        <v>0</v>
      </c>
      <c r="AF19" s="16">
        <f t="shared" si="23"/>
        <v>0</v>
      </c>
      <c r="AG19" s="16">
        <f t="shared" si="4"/>
        <v>0</v>
      </c>
      <c r="AH19" s="16">
        <f>'M1-In'!AJ19+'M2-In'!AJ19+'M3-In'!AJ19</f>
        <v>0</v>
      </c>
      <c r="AI19" s="16">
        <f t="shared" si="24"/>
        <v>0</v>
      </c>
      <c r="AJ19" s="16">
        <f t="shared" si="5"/>
        <v>0</v>
      </c>
      <c r="AK19" s="16">
        <f>'M1-In'!AK19+'M2-In'!AK19+'M3-In'!AK19</f>
        <v>0</v>
      </c>
      <c r="AL19" s="16">
        <f t="shared" si="25"/>
        <v>0</v>
      </c>
      <c r="AM19" s="16">
        <f t="shared" si="6"/>
        <v>0</v>
      </c>
      <c r="AN19" s="16">
        <f>'M1-In'!AL19+'M2-In'!AL19+'M3-In'!AL19</f>
        <v>0</v>
      </c>
      <c r="AO19" s="16">
        <f t="shared" si="26"/>
        <v>0</v>
      </c>
      <c r="AP19" s="16">
        <f t="shared" si="7"/>
        <v>0</v>
      </c>
      <c r="AQ19" s="16">
        <f>'M1-In'!AM19+'M2-In'!AM19+'M3-In'!AM19</f>
        <v>0</v>
      </c>
      <c r="AR19" s="16">
        <f t="shared" si="27"/>
        <v>0</v>
      </c>
      <c r="AS19" s="16">
        <f t="shared" si="8"/>
        <v>0</v>
      </c>
      <c r="AT19" s="16">
        <f>BerM1!AO19+BerM2!AO19+BerM3!AO19</f>
        <v>0</v>
      </c>
      <c r="AU19" s="16">
        <f t="shared" si="28"/>
        <v>0</v>
      </c>
      <c r="AV19" s="16">
        <f t="shared" si="9"/>
        <v>0</v>
      </c>
      <c r="AW19" s="16">
        <f ca="1">IF(A19=1,"Verbessern",MIN(gmk,BerM1!AQ19+BerM2!AQ19+BerM3!AQ19))</f>
        <v>0</v>
      </c>
      <c r="AX19" s="16">
        <f t="shared" ca="1" si="10"/>
        <v>0</v>
      </c>
      <c r="AY19" s="16">
        <f t="shared" ca="1" si="11"/>
        <v>0</v>
      </c>
      <c r="AZ19" s="16">
        <f t="shared" ca="1" si="12"/>
        <v>0</v>
      </c>
      <c r="BA19" s="6">
        <f t="shared" si="29"/>
        <v>0</v>
      </c>
      <c r="BB19" s="6">
        <f t="shared" si="13"/>
        <v>0</v>
      </c>
      <c r="BC19" s="285">
        <f t="shared" si="30"/>
        <v>0</v>
      </c>
      <c r="BD19" s="16">
        <f t="shared" ca="1" si="14"/>
        <v>0</v>
      </c>
      <c r="BE19" s="42">
        <f t="shared" ca="1" si="15"/>
        <v>0</v>
      </c>
      <c r="BF19" s="16">
        <f ca="1">IF(A19=1,"Verbessern",BerM1!AT19+BerM2!AT19+BerM3!AT19)</f>
        <v>0</v>
      </c>
      <c r="BG19" s="16">
        <f t="shared" ca="1" si="31"/>
        <v>0</v>
      </c>
      <c r="BH19" s="16">
        <f t="shared" ca="1" si="32"/>
        <v>0</v>
      </c>
      <c r="BI19" s="16">
        <f t="shared" ca="1" si="33"/>
        <v>0</v>
      </c>
      <c r="BJ19" s="16">
        <f t="shared" ca="1" si="34"/>
        <v>0</v>
      </c>
      <c r="BK19" s="16">
        <f t="shared" ca="1" si="16"/>
        <v>0</v>
      </c>
      <c r="BL19" s="6">
        <f t="shared" ca="1" si="17"/>
        <v>0</v>
      </c>
      <c r="BM19" s="92">
        <f t="shared" ca="1" si="35"/>
        <v>0</v>
      </c>
      <c r="BN19" s="16">
        <f t="shared" ca="1" si="36"/>
        <v>0</v>
      </c>
      <c r="BO19" s="16" t="str">
        <f t="shared" si="37"/>
        <v>OK</v>
      </c>
      <c r="BP19" s="16">
        <f t="shared" si="38"/>
        <v>0</v>
      </c>
      <c r="BQ19" s="93"/>
      <c r="BR19" s="16">
        <f t="shared" si="39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43101</v>
      </c>
      <c r="D20" s="65">
        <f>Ident!F20-C20+1-(INT((CHOOSE(WEEKDAY(C20),0,1,2,3,4,5,6)+(Ident!F20-C20+1))/7))-(INT((CHOOSE(WEEKDAY(C20),6,0,1,2,3,4,5)+(Ident!F20-C20+1))/7))</f>
        <v>-30785</v>
      </c>
      <c r="E20" s="6">
        <f>Kal!B$13-C20+1-(INT((CHOOSE(WEEKDAY(C20),0,1,2,3,4,5,6)+(Kal!B$13-C20+1))/7))-(INT((CHOOSE(WEEKDAY(C20),6,0,1,2,3,4,5)+(Kal!B$13-C20+1))/7))</f>
        <v>65</v>
      </c>
      <c r="F20" s="6">
        <f>Ident!F20-Kal!A$11+1-(INT((CHOOSE(WEEKDAY(Kal!A$11),0,1,2,3,4,5,6)+(Ident!F20-Kal!A$11+1))/7))-(INT((CHOOSE(WEEKDAY(Kal!A$11),6,0,1,2,3,4,5)+(Ident!F20-Kal!A$11+1))/7))</f>
        <v>-30785</v>
      </c>
      <c r="G20" s="6">
        <f>IF(AND(Ident!E20&lt;&gt;0,Ident!F20&lt;&gt;0),D20,IF(AND(Ident!E20&lt;&gt;0,Ident!F20=0),E20,IF(AND(Ident!E20=0,Ident!F20&lt;&gt;0),F20,ad5kw)))</f>
        <v>65</v>
      </c>
      <c r="H20" s="75">
        <f>ROUND(G20*Ident!L20,2)</f>
        <v>0</v>
      </c>
      <c r="I20" s="82"/>
      <c r="J20" s="73">
        <f>BerM1!W20+BerM2!W20+BerM3!W20</f>
        <v>0</v>
      </c>
      <c r="K20" s="73">
        <f t="shared" si="0"/>
        <v>0</v>
      </c>
      <c r="L20" s="73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6">
        <f>ROUND((BerM1!I20+BerM2!I20+BerM3!I20)/(malu1+malu2+malu3),2)</f>
        <v>0</v>
      </c>
      <c r="Q20" s="6">
        <f>ROUND((BerM1!J20+BerM2!J20+BerM3!J20)/(dima1+dima2+dima3),2)</f>
        <v>0</v>
      </c>
      <c r="R20" s="6">
        <f>ROUND((BerM1!K20+BerM2!K20+BerM3!K20)/(wome1+wome2+wome3),2)</f>
        <v>0</v>
      </c>
      <c r="S20" s="6">
        <f>ROUND((BerM1!L20+BerM2!L20+BerM3!L20)/(doje1+doje2+doje3),2)</f>
        <v>0</v>
      </c>
      <c r="T20" s="6">
        <f>ROUND((BerM1!M20+BerM2!M20+BerM3!M20)/(vrve1+vrve2+vrve3),2)</f>
        <v>0</v>
      </c>
      <c r="U20" s="6">
        <f>ROUND((BerM1!N20+BerM2!N20+BerM3!N20)/(zasa1+zasa2+zasa3),2)</f>
        <v>0</v>
      </c>
      <c r="V20" s="6">
        <f>ROUND((BerM1!O20+BerM2!O20+BerM3!O20)/(zodi1+zodi2+zodi3),2)</f>
        <v>0</v>
      </c>
      <c r="W20" s="6">
        <f>ROUND(('M1-In'!U20+'M2-In'!U20+'M3-In'!U20)*7/(malu1+malu2+malu3+dima1+dima2+dima3+wome1+wome2+wome3+doje1+doje2+doje3+vrve1+vrve2+vrve3+zasa1+zasa2+zasa3+zodi1+zodi2+zodi3),2)</f>
        <v>0</v>
      </c>
      <c r="X20" s="6">
        <f t="shared" si="18"/>
        <v>0</v>
      </c>
      <c r="Y20" s="16">
        <f t="shared" si="19"/>
        <v>0</v>
      </c>
      <c r="Z20" s="42">
        <f t="shared" si="20"/>
        <v>1</v>
      </c>
      <c r="AA20" s="16" t="str">
        <f t="shared" si="21"/>
        <v>Teilzeit</v>
      </c>
      <c r="AB20" s="16">
        <f>'M1-In'!AG20+'M1-In'!AH20+'M2-In'!AG20+'M2-In'!AH20+'M3-In'!AG20+'M3-In'!AH20</f>
        <v>0</v>
      </c>
      <c r="AC20" s="16">
        <f t="shared" si="22"/>
        <v>0</v>
      </c>
      <c r="AD20" s="16">
        <f t="shared" si="3"/>
        <v>0</v>
      </c>
      <c r="AE20" s="16">
        <f>'M1-In'!AI20+'M2-In'!AI20+'M3-In'!AI20</f>
        <v>0</v>
      </c>
      <c r="AF20" s="16">
        <f t="shared" si="23"/>
        <v>0</v>
      </c>
      <c r="AG20" s="16">
        <f t="shared" si="4"/>
        <v>0</v>
      </c>
      <c r="AH20" s="16">
        <f>'M1-In'!AJ20+'M2-In'!AJ20+'M3-In'!AJ20</f>
        <v>0</v>
      </c>
      <c r="AI20" s="16">
        <f t="shared" si="24"/>
        <v>0</v>
      </c>
      <c r="AJ20" s="16">
        <f t="shared" si="5"/>
        <v>0</v>
      </c>
      <c r="AK20" s="16">
        <f>'M1-In'!AK20+'M2-In'!AK20+'M3-In'!AK20</f>
        <v>0</v>
      </c>
      <c r="AL20" s="16">
        <f t="shared" si="25"/>
        <v>0</v>
      </c>
      <c r="AM20" s="16">
        <f t="shared" si="6"/>
        <v>0</v>
      </c>
      <c r="AN20" s="16">
        <f>'M1-In'!AL20+'M2-In'!AL20+'M3-In'!AL20</f>
        <v>0</v>
      </c>
      <c r="AO20" s="16">
        <f t="shared" si="26"/>
        <v>0</v>
      </c>
      <c r="AP20" s="16">
        <f t="shared" si="7"/>
        <v>0</v>
      </c>
      <c r="AQ20" s="16">
        <f>'M1-In'!AM20+'M2-In'!AM20+'M3-In'!AM20</f>
        <v>0</v>
      </c>
      <c r="AR20" s="16">
        <f t="shared" si="27"/>
        <v>0</v>
      </c>
      <c r="AS20" s="16">
        <f t="shared" si="8"/>
        <v>0</v>
      </c>
      <c r="AT20" s="16">
        <f>BerM1!AO20+BerM2!AO20+BerM3!AO20</f>
        <v>0</v>
      </c>
      <c r="AU20" s="16">
        <f t="shared" si="28"/>
        <v>0</v>
      </c>
      <c r="AV20" s="16">
        <f t="shared" si="9"/>
        <v>0</v>
      </c>
      <c r="AW20" s="16">
        <f ca="1">IF(A20=1,"Verbessern",MIN(gmk,BerM1!AQ20+BerM2!AQ20+BerM3!AQ20))</f>
        <v>0</v>
      </c>
      <c r="AX20" s="16">
        <f t="shared" ca="1" si="10"/>
        <v>0</v>
      </c>
      <c r="AY20" s="16">
        <f t="shared" ca="1" si="11"/>
        <v>0</v>
      </c>
      <c r="AZ20" s="16">
        <f t="shared" ca="1" si="12"/>
        <v>0</v>
      </c>
      <c r="BA20" s="6">
        <f t="shared" si="29"/>
        <v>0</v>
      </c>
      <c r="BB20" s="6">
        <f t="shared" si="13"/>
        <v>0</v>
      </c>
      <c r="BC20" s="285">
        <f t="shared" si="30"/>
        <v>0</v>
      </c>
      <c r="BD20" s="16">
        <f t="shared" ca="1" si="14"/>
        <v>0</v>
      </c>
      <c r="BE20" s="42">
        <f t="shared" ca="1" si="15"/>
        <v>0</v>
      </c>
      <c r="BF20" s="16">
        <f ca="1">IF(A20=1,"Verbessern",BerM1!AT20+BerM2!AT20+BerM3!AT20)</f>
        <v>0</v>
      </c>
      <c r="BG20" s="16">
        <f t="shared" ca="1" si="31"/>
        <v>0</v>
      </c>
      <c r="BH20" s="16">
        <f t="shared" ca="1" si="32"/>
        <v>0</v>
      </c>
      <c r="BI20" s="16">
        <f t="shared" ca="1" si="33"/>
        <v>0</v>
      </c>
      <c r="BJ20" s="16">
        <f t="shared" ca="1" si="34"/>
        <v>0</v>
      </c>
      <c r="BK20" s="16">
        <f t="shared" ca="1" si="16"/>
        <v>0</v>
      </c>
      <c r="BL20" s="6">
        <f t="shared" ca="1" si="17"/>
        <v>0</v>
      </c>
      <c r="BM20" s="92">
        <f t="shared" ca="1" si="35"/>
        <v>0</v>
      </c>
      <c r="BN20" s="16">
        <f t="shared" ca="1" si="36"/>
        <v>0</v>
      </c>
      <c r="BO20" s="16" t="str">
        <f t="shared" si="37"/>
        <v>OK</v>
      </c>
      <c r="BP20" s="16">
        <f t="shared" si="38"/>
        <v>0</v>
      </c>
      <c r="BQ20" s="93"/>
      <c r="BR20" s="16">
        <f t="shared" si="39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43101</v>
      </c>
      <c r="D21" s="65">
        <f>Ident!F21-C21+1-(INT((CHOOSE(WEEKDAY(C21),0,1,2,3,4,5,6)+(Ident!F21-C21+1))/7))-(INT((CHOOSE(WEEKDAY(C21),6,0,1,2,3,4,5)+(Ident!F21-C21+1))/7))</f>
        <v>-30785</v>
      </c>
      <c r="E21" s="6">
        <f>Kal!B$13-C21+1-(INT((CHOOSE(WEEKDAY(C21),0,1,2,3,4,5,6)+(Kal!B$13-C21+1))/7))-(INT((CHOOSE(WEEKDAY(C21),6,0,1,2,3,4,5)+(Kal!B$13-C21+1))/7))</f>
        <v>65</v>
      </c>
      <c r="F21" s="6">
        <f>Ident!F21-Kal!A$11+1-(INT((CHOOSE(WEEKDAY(Kal!A$11),0,1,2,3,4,5,6)+(Ident!F21-Kal!A$11+1))/7))-(INT((CHOOSE(WEEKDAY(Kal!A$11),6,0,1,2,3,4,5)+(Ident!F21-Kal!A$11+1))/7))</f>
        <v>-30785</v>
      </c>
      <c r="G21" s="6">
        <f>IF(AND(Ident!E21&lt;&gt;0,Ident!F21&lt;&gt;0),D21,IF(AND(Ident!E21&lt;&gt;0,Ident!F21=0),E21,IF(AND(Ident!E21=0,Ident!F21&lt;&gt;0),F21,ad5kw)))</f>
        <v>65</v>
      </c>
      <c r="H21" s="75">
        <f>ROUND(G21*Ident!L21,2)</f>
        <v>0</v>
      </c>
      <c r="I21" s="82"/>
      <c r="J21" s="73">
        <f>BerM1!W21+BerM2!W21+BerM3!W21</f>
        <v>0</v>
      </c>
      <c r="K21" s="73">
        <f t="shared" si="0"/>
        <v>0</v>
      </c>
      <c r="L21" s="73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6">
        <f>ROUND((BerM1!I21+BerM2!I21+BerM3!I21)/(malu1+malu2+malu3),2)</f>
        <v>0</v>
      </c>
      <c r="Q21" s="6">
        <f>ROUND((BerM1!J21+BerM2!J21+BerM3!J21)/(dima1+dima2+dima3),2)</f>
        <v>0</v>
      </c>
      <c r="R21" s="6">
        <f>ROUND((BerM1!K21+BerM2!K21+BerM3!K21)/(wome1+wome2+wome3),2)</f>
        <v>0</v>
      </c>
      <c r="S21" s="6">
        <f>ROUND((BerM1!L21+BerM2!L21+BerM3!L21)/(doje1+doje2+doje3),2)</f>
        <v>0</v>
      </c>
      <c r="T21" s="6">
        <f>ROUND((BerM1!M21+BerM2!M21+BerM3!M21)/(vrve1+vrve2+vrve3),2)</f>
        <v>0</v>
      </c>
      <c r="U21" s="6">
        <f>ROUND((BerM1!N21+BerM2!N21+BerM3!N21)/(zasa1+zasa2+zasa3),2)</f>
        <v>0</v>
      </c>
      <c r="V21" s="6">
        <f>ROUND((BerM1!O21+BerM2!O21+BerM3!O21)/(zodi1+zodi2+zodi3),2)</f>
        <v>0</v>
      </c>
      <c r="W21" s="6">
        <f>ROUND(('M1-In'!U21+'M2-In'!U21+'M3-In'!U21)*7/(malu1+malu2+malu3+dima1+dima2+dima3+wome1+wome2+wome3+doje1+doje2+doje3+vrve1+vrve2+vrve3+zasa1+zasa2+zasa3+zodi1+zodi2+zodi3),2)</f>
        <v>0</v>
      </c>
      <c r="X21" s="6">
        <f t="shared" si="18"/>
        <v>0</v>
      </c>
      <c r="Y21" s="16">
        <f t="shared" si="19"/>
        <v>0</v>
      </c>
      <c r="Z21" s="42">
        <f t="shared" si="20"/>
        <v>1</v>
      </c>
      <c r="AA21" s="16" t="str">
        <f t="shared" si="21"/>
        <v>Teilzeit</v>
      </c>
      <c r="AB21" s="16">
        <f>'M1-In'!AG21+'M1-In'!AH21+'M2-In'!AG21+'M2-In'!AH21+'M3-In'!AG21+'M3-In'!AH21</f>
        <v>0</v>
      </c>
      <c r="AC21" s="16">
        <f t="shared" si="22"/>
        <v>0</v>
      </c>
      <c r="AD21" s="16">
        <f t="shared" si="3"/>
        <v>0</v>
      </c>
      <c r="AE21" s="16">
        <f>'M1-In'!AI21+'M2-In'!AI21+'M3-In'!AI21</f>
        <v>0</v>
      </c>
      <c r="AF21" s="16">
        <f t="shared" si="23"/>
        <v>0</v>
      </c>
      <c r="AG21" s="16">
        <f t="shared" si="4"/>
        <v>0</v>
      </c>
      <c r="AH21" s="16">
        <f>'M1-In'!AJ21+'M2-In'!AJ21+'M3-In'!AJ21</f>
        <v>0</v>
      </c>
      <c r="AI21" s="16">
        <f t="shared" si="24"/>
        <v>0</v>
      </c>
      <c r="AJ21" s="16">
        <f t="shared" si="5"/>
        <v>0</v>
      </c>
      <c r="AK21" s="16">
        <f>'M1-In'!AK21+'M2-In'!AK21+'M3-In'!AK21</f>
        <v>0</v>
      </c>
      <c r="AL21" s="16">
        <f t="shared" si="25"/>
        <v>0</v>
      </c>
      <c r="AM21" s="16">
        <f t="shared" si="6"/>
        <v>0</v>
      </c>
      <c r="AN21" s="16">
        <f>'M1-In'!AL21+'M2-In'!AL21+'M3-In'!AL21</f>
        <v>0</v>
      </c>
      <c r="AO21" s="16">
        <f t="shared" si="26"/>
        <v>0</v>
      </c>
      <c r="AP21" s="16">
        <f t="shared" si="7"/>
        <v>0</v>
      </c>
      <c r="AQ21" s="16">
        <f>'M1-In'!AM21+'M2-In'!AM21+'M3-In'!AM21</f>
        <v>0</v>
      </c>
      <c r="AR21" s="16">
        <f t="shared" si="27"/>
        <v>0</v>
      </c>
      <c r="AS21" s="16">
        <f t="shared" si="8"/>
        <v>0</v>
      </c>
      <c r="AT21" s="16">
        <f>BerM1!AO21+BerM2!AO21+BerM3!AO21</f>
        <v>0</v>
      </c>
      <c r="AU21" s="16">
        <f t="shared" si="28"/>
        <v>0</v>
      </c>
      <c r="AV21" s="16">
        <f t="shared" si="9"/>
        <v>0</v>
      </c>
      <c r="AW21" s="16">
        <f ca="1">IF(A21=1,"Verbessern",MIN(gmk,BerM1!AQ21+BerM2!AQ21+BerM3!AQ21))</f>
        <v>0</v>
      </c>
      <c r="AX21" s="16">
        <f t="shared" ca="1" si="10"/>
        <v>0</v>
      </c>
      <c r="AY21" s="16">
        <f t="shared" ca="1" si="11"/>
        <v>0</v>
      </c>
      <c r="AZ21" s="16">
        <f t="shared" ca="1" si="12"/>
        <v>0</v>
      </c>
      <c r="BA21" s="6">
        <f t="shared" si="29"/>
        <v>0</v>
      </c>
      <c r="BB21" s="6">
        <f t="shared" si="13"/>
        <v>0</v>
      </c>
      <c r="BC21" s="285">
        <f t="shared" si="30"/>
        <v>0</v>
      </c>
      <c r="BD21" s="16">
        <f t="shared" ca="1" si="14"/>
        <v>0</v>
      </c>
      <c r="BE21" s="42">
        <f t="shared" ca="1" si="15"/>
        <v>0</v>
      </c>
      <c r="BF21" s="16">
        <f ca="1">IF(A21=1,"Verbessern",BerM1!AT21+BerM2!AT21+BerM3!AT21)</f>
        <v>0</v>
      </c>
      <c r="BG21" s="16">
        <f t="shared" ca="1" si="31"/>
        <v>0</v>
      </c>
      <c r="BH21" s="16">
        <f t="shared" ca="1" si="32"/>
        <v>0</v>
      </c>
      <c r="BI21" s="16">
        <f t="shared" ca="1" si="33"/>
        <v>0</v>
      </c>
      <c r="BJ21" s="16">
        <f t="shared" ca="1" si="34"/>
        <v>0</v>
      </c>
      <c r="BK21" s="16">
        <f t="shared" ca="1" si="16"/>
        <v>0</v>
      </c>
      <c r="BL21" s="6">
        <f t="shared" ca="1" si="17"/>
        <v>0</v>
      </c>
      <c r="BM21" s="92">
        <f t="shared" ca="1" si="35"/>
        <v>0</v>
      </c>
      <c r="BN21" s="16">
        <f t="shared" ca="1" si="36"/>
        <v>0</v>
      </c>
      <c r="BO21" s="16" t="str">
        <f t="shared" si="37"/>
        <v>OK</v>
      </c>
      <c r="BP21" s="16">
        <f t="shared" si="38"/>
        <v>0</v>
      </c>
      <c r="BQ21" s="93"/>
      <c r="BR21" s="16">
        <f t="shared" si="39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43101</v>
      </c>
      <c r="D22" s="65">
        <f>Ident!F22-C22+1-(INT((CHOOSE(WEEKDAY(C22),0,1,2,3,4,5,6)+(Ident!F22-C22+1))/7))-(INT((CHOOSE(WEEKDAY(C22),6,0,1,2,3,4,5)+(Ident!F22-C22+1))/7))</f>
        <v>-30785</v>
      </c>
      <c r="E22" s="6">
        <f>Kal!B$13-C22+1-(INT((CHOOSE(WEEKDAY(C22),0,1,2,3,4,5,6)+(Kal!B$13-C22+1))/7))-(INT((CHOOSE(WEEKDAY(C22),6,0,1,2,3,4,5)+(Kal!B$13-C22+1))/7))</f>
        <v>65</v>
      </c>
      <c r="F22" s="6">
        <f>Ident!F22-Kal!A$11+1-(INT((CHOOSE(WEEKDAY(Kal!A$11),0,1,2,3,4,5,6)+(Ident!F22-Kal!A$11+1))/7))-(INT((CHOOSE(WEEKDAY(Kal!A$11),6,0,1,2,3,4,5)+(Ident!F22-Kal!A$11+1))/7))</f>
        <v>-30785</v>
      </c>
      <c r="G22" s="6">
        <f>IF(AND(Ident!E22&lt;&gt;0,Ident!F22&lt;&gt;0),D22,IF(AND(Ident!E22&lt;&gt;0,Ident!F22=0),E22,IF(AND(Ident!E22=0,Ident!F22&lt;&gt;0),F22,ad5kw)))</f>
        <v>65</v>
      </c>
      <c r="H22" s="75">
        <f>ROUND(G22*Ident!L22,2)</f>
        <v>0</v>
      </c>
      <c r="I22" s="82"/>
      <c r="J22" s="73">
        <f>BerM1!W22+BerM2!W22+BerM3!W22</f>
        <v>0</v>
      </c>
      <c r="K22" s="73">
        <f t="shared" si="0"/>
        <v>0</v>
      </c>
      <c r="L22" s="73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6">
        <f>ROUND((BerM1!I22+BerM2!I22+BerM3!I22)/(malu1+malu2+malu3),2)</f>
        <v>0</v>
      </c>
      <c r="Q22" s="6">
        <f>ROUND((BerM1!J22+BerM2!J22+BerM3!J22)/(dima1+dima2+dima3),2)</f>
        <v>0</v>
      </c>
      <c r="R22" s="6">
        <f>ROUND((BerM1!K22+BerM2!K22+BerM3!K22)/(wome1+wome2+wome3),2)</f>
        <v>0</v>
      </c>
      <c r="S22" s="6">
        <f>ROUND((BerM1!L22+BerM2!L22+BerM3!L22)/(doje1+doje2+doje3),2)</f>
        <v>0</v>
      </c>
      <c r="T22" s="6">
        <f>ROUND((BerM1!M22+BerM2!M22+BerM3!M22)/(vrve1+vrve2+vrve3),2)</f>
        <v>0</v>
      </c>
      <c r="U22" s="6">
        <f>ROUND((BerM1!N22+BerM2!N22+BerM3!N22)/(zasa1+zasa2+zasa3),2)</f>
        <v>0</v>
      </c>
      <c r="V22" s="6">
        <f>ROUND((BerM1!O22+BerM2!O22+BerM3!O22)/(zodi1+zodi2+zodi3),2)</f>
        <v>0</v>
      </c>
      <c r="W22" s="6">
        <f>ROUND(('M1-In'!U22+'M2-In'!U22+'M3-In'!U22)*7/(malu1+malu2+malu3+dima1+dima2+dima3+wome1+wome2+wome3+doje1+doje2+doje3+vrve1+vrve2+vrve3+zasa1+zasa2+zasa3+zodi1+zodi2+zodi3),2)</f>
        <v>0</v>
      </c>
      <c r="X22" s="6">
        <f t="shared" si="18"/>
        <v>0</v>
      </c>
      <c r="Y22" s="16">
        <f t="shared" si="19"/>
        <v>0</v>
      </c>
      <c r="Z22" s="42">
        <f t="shared" si="20"/>
        <v>1</v>
      </c>
      <c r="AA22" s="16" t="str">
        <f t="shared" si="21"/>
        <v>Teilzeit</v>
      </c>
      <c r="AB22" s="16">
        <f>'M1-In'!AG22+'M1-In'!AH22+'M2-In'!AG22+'M2-In'!AH22+'M3-In'!AG22+'M3-In'!AH22</f>
        <v>0</v>
      </c>
      <c r="AC22" s="16">
        <f t="shared" si="22"/>
        <v>0</v>
      </c>
      <c r="AD22" s="16">
        <f t="shared" si="3"/>
        <v>0</v>
      </c>
      <c r="AE22" s="16">
        <f>'M1-In'!AI22+'M2-In'!AI22+'M3-In'!AI22</f>
        <v>0</v>
      </c>
      <c r="AF22" s="16">
        <f t="shared" si="23"/>
        <v>0</v>
      </c>
      <c r="AG22" s="16">
        <f t="shared" si="4"/>
        <v>0</v>
      </c>
      <c r="AH22" s="16">
        <f>'M1-In'!AJ22+'M2-In'!AJ22+'M3-In'!AJ22</f>
        <v>0</v>
      </c>
      <c r="AI22" s="16">
        <f t="shared" si="24"/>
        <v>0</v>
      </c>
      <c r="AJ22" s="16">
        <f t="shared" si="5"/>
        <v>0</v>
      </c>
      <c r="AK22" s="16">
        <f>'M1-In'!AK22+'M2-In'!AK22+'M3-In'!AK22</f>
        <v>0</v>
      </c>
      <c r="AL22" s="16">
        <f t="shared" si="25"/>
        <v>0</v>
      </c>
      <c r="AM22" s="16">
        <f t="shared" si="6"/>
        <v>0</v>
      </c>
      <c r="AN22" s="16">
        <f>'M1-In'!AL22+'M2-In'!AL22+'M3-In'!AL22</f>
        <v>0</v>
      </c>
      <c r="AO22" s="16">
        <f t="shared" si="26"/>
        <v>0</v>
      </c>
      <c r="AP22" s="16">
        <f t="shared" si="7"/>
        <v>0</v>
      </c>
      <c r="AQ22" s="16">
        <f>'M1-In'!AM22+'M2-In'!AM22+'M3-In'!AM22</f>
        <v>0</v>
      </c>
      <c r="AR22" s="16">
        <f t="shared" si="27"/>
        <v>0</v>
      </c>
      <c r="AS22" s="16">
        <f t="shared" si="8"/>
        <v>0</v>
      </c>
      <c r="AT22" s="16">
        <f>BerM1!AO22+BerM2!AO22+BerM3!AO22</f>
        <v>0</v>
      </c>
      <c r="AU22" s="16">
        <f t="shared" si="28"/>
        <v>0</v>
      </c>
      <c r="AV22" s="16">
        <f t="shared" si="9"/>
        <v>0</v>
      </c>
      <c r="AW22" s="16">
        <f ca="1">IF(A22=1,"Verbessern",MIN(gmk,BerM1!AQ22+BerM2!AQ22+BerM3!AQ22))</f>
        <v>0</v>
      </c>
      <c r="AX22" s="16">
        <f t="shared" ca="1" si="10"/>
        <v>0</v>
      </c>
      <c r="AY22" s="16">
        <f t="shared" ca="1" si="11"/>
        <v>0</v>
      </c>
      <c r="AZ22" s="16">
        <f t="shared" ca="1" si="12"/>
        <v>0</v>
      </c>
      <c r="BA22" s="6">
        <f t="shared" si="29"/>
        <v>0</v>
      </c>
      <c r="BB22" s="6">
        <f t="shared" si="13"/>
        <v>0</v>
      </c>
      <c r="BC22" s="285">
        <f t="shared" si="30"/>
        <v>0</v>
      </c>
      <c r="BD22" s="16">
        <f t="shared" ca="1" si="14"/>
        <v>0</v>
      </c>
      <c r="BE22" s="42">
        <f t="shared" ca="1" si="15"/>
        <v>0</v>
      </c>
      <c r="BF22" s="16">
        <f ca="1">IF(A22=1,"Verbessern",BerM1!AT22+BerM2!AT22+BerM3!AT22)</f>
        <v>0</v>
      </c>
      <c r="BG22" s="16">
        <f t="shared" ca="1" si="31"/>
        <v>0</v>
      </c>
      <c r="BH22" s="16">
        <f t="shared" ca="1" si="32"/>
        <v>0</v>
      </c>
      <c r="BI22" s="16">
        <f t="shared" ca="1" si="33"/>
        <v>0</v>
      </c>
      <c r="BJ22" s="16">
        <f t="shared" ca="1" si="34"/>
        <v>0</v>
      </c>
      <c r="BK22" s="16">
        <f t="shared" ca="1" si="16"/>
        <v>0</v>
      </c>
      <c r="BL22" s="6">
        <f t="shared" ca="1" si="17"/>
        <v>0</v>
      </c>
      <c r="BM22" s="92">
        <f t="shared" ca="1" si="35"/>
        <v>0</v>
      </c>
      <c r="BN22" s="16">
        <f t="shared" ca="1" si="36"/>
        <v>0</v>
      </c>
      <c r="BO22" s="16" t="str">
        <f t="shared" si="37"/>
        <v>OK</v>
      </c>
      <c r="BP22" s="16">
        <f t="shared" si="38"/>
        <v>0</v>
      </c>
      <c r="BQ22" s="93"/>
      <c r="BR22" s="16">
        <f t="shared" si="39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43101</v>
      </c>
      <c r="D23" s="65">
        <f>Ident!F23-C23+1-(INT((CHOOSE(WEEKDAY(C23),0,1,2,3,4,5,6)+(Ident!F23-C23+1))/7))-(INT((CHOOSE(WEEKDAY(C23),6,0,1,2,3,4,5)+(Ident!F23-C23+1))/7))</f>
        <v>-30785</v>
      </c>
      <c r="E23" s="6">
        <f>Kal!B$13-C23+1-(INT((CHOOSE(WEEKDAY(C23),0,1,2,3,4,5,6)+(Kal!B$13-C23+1))/7))-(INT((CHOOSE(WEEKDAY(C23),6,0,1,2,3,4,5)+(Kal!B$13-C23+1))/7))</f>
        <v>65</v>
      </c>
      <c r="F23" s="6">
        <f>Ident!F23-Kal!A$11+1-(INT((CHOOSE(WEEKDAY(Kal!A$11),0,1,2,3,4,5,6)+(Ident!F23-Kal!A$11+1))/7))-(INT((CHOOSE(WEEKDAY(Kal!A$11),6,0,1,2,3,4,5)+(Ident!F23-Kal!A$11+1))/7))</f>
        <v>-30785</v>
      </c>
      <c r="G23" s="6">
        <f>IF(AND(Ident!E23&lt;&gt;0,Ident!F23&lt;&gt;0),D23,IF(AND(Ident!E23&lt;&gt;0,Ident!F23=0),E23,IF(AND(Ident!E23=0,Ident!F23&lt;&gt;0),F23,ad5kw)))</f>
        <v>65</v>
      </c>
      <c r="H23" s="75">
        <f>ROUND(G23*Ident!L23,2)</f>
        <v>0</v>
      </c>
      <c r="I23" s="82"/>
      <c r="J23" s="73">
        <f>BerM1!W23+BerM2!W23+BerM3!W23</f>
        <v>0</v>
      </c>
      <c r="K23" s="73">
        <f t="shared" si="0"/>
        <v>0</v>
      </c>
      <c r="L23" s="73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6">
        <f>ROUND((BerM1!I23+BerM2!I23+BerM3!I23)/(malu1+malu2+malu3),2)</f>
        <v>0</v>
      </c>
      <c r="Q23" s="6">
        <f>ROUND((BerM1!J23+BerM2!J23+BerM3!J23)/(dima1+dima2+dima3),2)</f>
        <v>0</v>
      </c>
      <c r="R23" s="6">
        <f>ROUND((BerM1!K23+BerM2!K23+BerM3!K23)/(wome1+wome2+wome3),2)</f>
        <v>0</v>
      </c>
      <c r="S23" s="6">
        <f>ROUND((BerM1!L23+BerM2!L23+BerM3!L23)/(doje1+doje2+doje3),2)</f>
        <v>0</v>
      </c>
      <c r="T23" s="6">
        <f>ROUND((BerM1!M23+BerM2!M23+BerM3!M23)/(vrve1+vrve2+vrve3),2)</f>
        <v>0</v>
      </c>
      <c r="U23" s="6">
        <f>ROUND((BerM1!N23+BerM2!N23+BerM3!N23)/(zasa1+zasa2+zasa3),2)</f>
        <v>0</v>
      </c>
      <c r="V23" s="6">
        <f>ROUND((BerM1!O23+BerM2!O23+BerM3!O23)/(zodi1+zodi2+zodi3),2)</f>
        <v>0</v>
      </c>
      <c r="W23" s="6">
        <f>ROUND(('M1-In'!U23+'M2-In'!U23+'M3-In'!U23)*7/(malu1+malu2+malu3+dima1+dima2+dima3+wome1+wome2+wome3+doje1+doje2+doje3+vrve1+vrve2+vrve3+zasa1+zasa2+zasa3+zodi1+zodi2+zodi3),2)</f>
        <v>0</v>
      </c>
      <c r="X23" s="6">
        <f t="shared" si="18"/>
        <v>0</v>
      </c>
      <c r="Y23" s="16">
        <f t="shared" si="19"/>
        <v>0</v>
      </c>
      <c r="Z23" s="42">
        <f t="shared" si="20"/>
        <v>1</v>
      </c>
      <c r="AA23" s="16" t="str">
        <f t="shared" si="21"/>
        <v>Teilzeit</v>
      </c>
      <c r="AB23" s="16">
        <f>'M1-In'!AG23+'M1-In'!AH23+'M2-In'!AG23+'M2-In'!AH23+'M3-In'!AG23+'M3-In'!AH23</f>
        <v>0</v>
      </c>
      <c r="AC23" s="16">
        <f t="shared" si="22"/>
        <v>0</v>
      </c>
      <c r="AD23" s="16">
        <f t="shared" si="3"/>
        <v>0</v>
      </c>
      <c r="AE23" s="16">
        <f>'M1-In'!AI23+'M2-In'!AI23+'M3-In'!AI23</f>
        <v>0</v>
      </c>
      <c r="AF23" s="16">
        <f t="shared" si="23"/>
        <v>0</v>
      </c>
      <c r="AG23" s="16">
        <f t="shared" si="4"/>
        <v>0</v>
      </c>
      <c r="AH23" s="16">
        <f>'M1-In'!AJ23+'M2-In'!AJ23+'M3-In'!AJ23</f>
        <v>0</v>
      </c>
      <c r="AI23" s="16">
        <f t="shared" si="24"/>
        <v>0</v>
      </c>
      <c r="AJ23" s="16">
        <f t="shared" si="5"/>
        <v>0</v>
      </c>
      <c r="AK23" s="16">
        <f>'M1-In'!AK23+'M2-In'!AK23+'M3-In'!AK23</f>
        <v>0</v>
      </c>
      <c r="AL23" s="16">
        <f t="shared" si="25"/>
        <v>0</v>
      </c>
      <c r="AM23" s="16">
        <f t="shared" si="6"/>
        <v>0</v>
      </c>
      <c r="AN23" s="16">
        <f>'M1-In'!AL23+'M2-In'!AL23+'M3-In'!AL23</f>
        <v>0</v>
      </c>
      <c r="AO23" s="16">
        <f t="shared" si="26"/>
        <v>0</v>
      </c>
      <c r="AP23" s="16">
        <f t="shared" si="7"/>
        <v>0</v>
      </c>
      <c r="AQ23" s="16">
        <f>'M1-In'!AM23+'M2-In'!AM23+'M3-In'!AM23</f>
        <v>0</v>
      </c>
      <c r="AR23" s="16">
        <f t="shared" si="27"/>
        <v>0</v>
      </c>
      <c r="AS23" s="16">
        <f t="shared" si="8"/>
        <v>0</v>
      </c>
      <c r="AT23" s="16">
        <f>BerM1!AO23+BerM2!AO23+BerM3!AO23</f>
        <v>0</v>
      </c>
      <c r="AU23" s="16">
        <f t="shared" si="28"/>
        <v>0</v>
      </c>
      <c r="AV23" s="16">
        <f t="shared" si="9"/>
        <v>0</v>
      </c>
      <c r="AW23" s="16">
        <f ca="1">IF(A23=1,"Verbessern",MIN(gmk,BerM1!AQ23+BerM2!AQ23+BerM3!AQ23))</f>
        <v>0</v>
      </c>
      <c r="AX23" s="16">
        <f t="shared" ca="1" si="10"/>
        <v>0</v>
      </c>
      <c r="AY23" s="16">
        <f t="shared" ca="1" si="11"/>
        <v>0</v>
      </c>
      <c r="AZ23" s="16">
        <f t="shared" ca="1" si="12"/>
        <v>0</v>
      </c>
      <c r="BA23" s="6">
        <f t="shared" si="29"/>
        <v>0</v>
      </c>
      <c r="BB23" s="6">
        <f t="shared" si="13"/>
        <v>0</v>
      </c>
      <c r="BC23" s="285">
        <f t="shared" si="30"/>
        <v>0</v>
      </c>
      <c r="BD23" s="16">
        <f t="shared" ca="1" si="14"/>
        <v>0</v>
      </c>
      <c r="BE23" s="42">
        <f t="shared" ca="1" si="15"/>
        <v>0</v>
      </c>
      <c r="BF23" s="16">
        <f ca="1">IF(A23=1,"Verbessern",BerM1!AT23+BerM2!AT23+BerM3!AT23)</f>
        <v>0</v>
      </c>
      <c r="BG23" s="16">
        <f t="shared" ca="1" si="31"/>
        <v>0</v>
      </c>
      <c r="BH23" s="16">
        <f t="shared" ca="1" si="32"/>
        <v>0</v>
      </c>
      <c r="BI23" s="16">
        <f t="shared" ca="1" si="33"/>
        <v>0</v>
      </c>
      <c r="BJ23" s="16">
        <f t="shared" ca="1" si="34"/>
        <v>0</v>
      </c>
      <c r="BK23" s="16">
        <f t="shared" ca="1" si="16"/>
        <v>0</v>
      </c>
      <c r="BL23" s="6">
        <f t="shared" ca="1" si="17"/>
        <v>0</v>
      </c>
      <c r="BM23" s="92">
        <f t="shared" ca="1" si="35"/>
        <v>0</v>
      </c>
      <c r="BN23" s="16">
        <f t="shared" ca="1" si="36"/>
        <v>0</v>
      </c>
      <c r="BO23" s="16" t="str">
        <f t="shared" si="37"/>
        <v>OK</v>
      </c>
      <c r="BP23" s="16">
        <f t="shared" si="38"/>
        <v>0</v>
      </c>
      <c r="BQ23" s="93"/>
      <c r="BR23" s="16">
        <f t="shared" si="39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43101</v>
      </c>
      <c r="D24" s="65">
        <f>Ident!F24-C24+1-(INT((CHOOSE(WEEKDAY(C24),0,1,2,3,4,5,6)+(Ident!F24-C24+1))/7))-(INT((CHOOSE(WEEKDAY(C24),6,0,1,2,3,4,5)+(Ident!F24-C24+1))/7))</f>
        <v>-30785</v>
      </c>
      <c r="E24" s="6">
        <f>Kal!B$13-C24+1-(INT((CHOOSE(WEEKDAY(C24),0,1,2,3,4,5,6)+(Kal!B$13-C24+1))/7))-(INT((CHOOSE(WEEKDAY(C24),6,0,1,2,3,4,5)+(Kal!B$13-C24+1))/7))</f>
        <v>65</v>
      </c>
      <c r="F24" s="6">
        <f>Ident!F24-Kal!A$11+1-(INT((CHOOSE(WEEKDAY(Kal!A$11),0,1,2,3,4,5,6)+(Ident!F24-Kal!A$11+1))/7))-(INT((CHOOSE(WEEKDAY(Kal!A$11),6,0,1,2,3,4,5)+(Ident!F24-Kal!A$11+1))/7))</f>
        <v>-30785</v>
      </c>
      <c r="G24" s="6">
        <f>IF(AND(Ident!E24&lt;&gt;0,Ident!F24&lt;&gt;0),D24,IF(AND(Ident!E24&lt;&gt;0,Ident!F24=0),E24,IF(AND(Ident!E24=0,Ident!F24&lt;&gt;0),F24,ad5kw)))</f>
        <v>65</v>
      </c>
      <c r="H24" s="75">
        <f>ROUND(G24*Ident!L24,2)</f>
        <v>0</v>
      </c>
      <c r="I24" s="82"/>
      <c r="J24" s="73">
        <f>BerM1!W24+BerM2!W24+BerM3!W24</f>
        <v>0</v>
      </c>
      <c r="K24" s="73">
        <f t="shared" si="0"/>
        <v>0</v>
      </c>
      <c r="L24" s="73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6">
        <f>ROUND((BerM1!I24+BerM2!I24+BerM3!I24)/(malu1+malu2+malu3),2)</f>
        <v>0</v>
      </c>
      <c r="Q24" s="6">
        <f>ROUND((BerM1!J24+BerM2!J24+BerM3!J24)/(dima1+dima2+dima3),2)</f>
        <v>0</v>
      </c>
      <c r="R24" s="6">
        <f>ROUND((BerM1!K24+BerM2!K24+BerM3!K24)/(wome1+wome2+wome3),2)</f>
        <v>0</v>
      </c>
      <c r="S24" s="6">
        <f>ROUND((BerM1!L24+BerM2!L24+BerM3!L24)/(doje1+doje2+doje3),2)</f>
        <v>0</v>
      </c>
      <c r="T24" s="6">
        <f>ROUND((BerM1!M24+BerM2!M24+BerM3!M24)/(vrve1+vrve2+vrve3),2)</f>
        <v>0</v>
      </c>
      <c r="U24" s="6">
        <f>ROUND((BerM1!N24+BerM2!N24+BerM3!N24)/(zasa1+zasa2+zasa3),2)</f>
        <v>0</v>
      </c>
      <c r="V24" s="6">
        <f>ROUND((BerM1!O24+BerM2!O24+BerM3!O24)/(zodi1+zodi2+zodi3),2)</f>
        <v>0</v>
      </c>
      <c r="W24" s="6">
        <f>ROUND(('M1-In'!U24+'M2-In'!U24+'M3-In'!U24)*7/(malu1+malu2+malu3+dima1+dima2+dima3+wome1+wome2+wome3+doje1+doje2+doje3+vrve1+vrve2+vrve3+zasa1+zasa2+zasa3+zodi1+zodi2+zodi3),2)</f>
        <v>0</v>
      </c>
      <c r="X24" s="6">
        <f t="shared" si="18"/>
        <v>0</v>
      </c>
      <c r="Y24" s="16">
        <f t="shared" si="19"/>
        <v>0</v>
      </c>
      <c r="Z24" s="42">
        <f t="shared" si="20"/>
        <v>1</v>
      </c>
      <c r="AA24" s="16" t="str">
        <f t="shared" si="21"/>
        <v>Teilzeit</v>
      </c>
      <c r="AB24" s="16">
        <f>'M1-In'!AG24+'M1-In'!AH24+'M2-In'!AG24+'M2-In'!AH24+'M3-In'!AG24+'M3-In'!AH24</f>
        <v>0</v>
      </c>
      <c r="AC24" s="16">
        <f t="shared" si="22"/>
        <v>0</v>
      </c>
      <c r="AD24" s="16">
        <f t="shared" si="3"/>
        <v>0</v>
      </c>
      <c r="AE24" s="16">
        <f>'M1-In'!AI24+'M2-In'!AI24+'M3-In'!AI24</f>
        <v>0</v>
      </c>
      <c r="AF24" s="16">
        <f t="shared" si="23"/>
        <v>0</v>
      </c>
      <c r="AG24" s="16">
        <f t="shared" si="4"/>
        <v>0</v>
      </c>
      <c r="AH24" s="16">
        <f>'M1-In'!AJ24+'M2-In'!AJ24+'M3-In'!AJ24</f>
        <v>0</v>
      </c>
      <c r="AI24" s="16">
        <f t="shared" si="24"/>
        <v>0</v>
      </c>
      <c r="AJ24" s="16">
        <f t="shared" si="5"/>
        <v>0</v>
      </c>
      <c r="AK24" s="16">
        <f>'M1-In'!AK24+'M2-In'!AK24+'M3-In'!AK24</f>
        <v>0</v>
      </c>
      <c r="AL24" s="16">
        <f t="shared" si="25"/>
        <v>0</v>
      </c>
      <c r="AM24" s="16">
        <f t="shared" si="6"/>
        <v>0</v>
      </c>
      <c r="AN24" s="16">
        <f>'M1-In'!AL24+'M2-In'!AL24+'M3-In'!AL24</f>
        <v>0</v>
      </c>
      <c r="AO24" s="16">
        <f t="shared" si="26"/>
        <v>0</v>
      </c>
      <c r="AP24" s="16">
        <f t="shared" si="7"/>
        <v>0</v>
      </c>
      <c r="AQ24" s="16">
        <f>'M1-In'!AM24+'M2-In'!AM24+'M3-In'!AM24</f>
        <v>0</v>
      </c>
      <c r="AR24" s="16">
        <f t="shared" si="27"/>
        <v>0</v>
      </c>
      <c r="AS24" s="16">
        <f t="shared" si="8"/>
        <v>0</v>
      </c>
      <c r="AT24" s="16">
        <f>BerM1!AO24+BerM2!AO24+BerM3!AO24</f>
        <v>0</v>
      </c>
      <c r="AU24" s="16">
        <f t="shared" si="28"/>
        <v>0</v>
      </c>
      <c r="AV24" s="16">
        <f t="shared" si="9"/>
        <v>0</v>
      </c>
      <c r="AW24" s="16">
        <f ca="1">IF(A24=1,"Verbessern",MIN(gmk,BerM1!AQ24+BerM2!AQ24+BerM3!AQ24))</f>
        <v>0</v>
      </c>
      <c r="AX24" s="16">
        <f t="shared" ca="1" si="10"/>
        <v>0</v>
      </c>
      <c r="AY24" s="16">
        <f t="shared" ca="1" si="11"/>
        <v>0</v>
      </c>
      <c r="AZ24" s="16">
        <f t="shared" ca="1" si="12"/>
        <v>0</v>
      </c>
      <c r="BA24" s="6">
        <f t="shared" si="29"/>
        <v>0</v>
      </c>
      <c r="BB24" s="6">
        <f t="shared" si="13"/>
        <v>0</v>
      </c>
      <c r="BC24" s="285">
        <f t="shared" si="30"/>
        <v>0</v>
      </c>
      <c r="BD24" s="16">
        <f t="shared" ca="1" si="14"/>
        <v>0</v>
      </c>
      <c r="BE24" s="42">
        <f t="shared" ca="1" si="15"/>
        <v>0</v>
      </c>
      <c r="BF24" s="16">
        <f ca="1">IF(A24=1,"Verbessern",BerM1!AT24+BerM2!AT24+BerM3!AT24)</f>
        <v>0</v>
      </c>
      <c r="BG24" s="16">
        <f t="shared" ca="1" si="31"/>
        <v>0</v>
      </c>
      <c r="BH24" s="16">
        <f t="shared" ca="1" si="32"/>
        <v>0</v>
      </c>
      <c r="BI24" s="16">
        <f t="shared" ca="1" si="33"/>
        <v>0</v>
      </c>
      <c r="BJ24" s="16">
        <f t="shared" ca="1" si="34"/>
        <v>0</v>
      </c>
      <c r="BK24" s="16">
        <f t="shared" ca="1" si="16"/>
        <v>0</v>
      </c>
      <c r="BL24" s="6">
        <f t="shared" ca="1" si="17"/>
        <v>0</v>
      </c>
      <c r="BM24" s="92">
        <f t="shared" ca="1" si="35"/>
        <v>0</v>
      </c>
      <c r="BN24" s="16">
        <f t="shared" ca="1" si="36"/>
        <v>0</v>
      </c>
      <c r="BO24" s="16" t="str">
        <f t="shared" si="37"/>
        <v>OK</v>
      </c>
      <c r="BP24" s="16">
        <f t="shared" si="38"/>
        <v>0</v>
      </c>
      <c r="BQ24" s="93"/>
      <c r="BR24" s="16">
        <f t="shared" si="39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43101</v>
      </c>
      <c r="D25" s="65">
        <f>Ident!F25-C25+1-(INT((CHOOSE(WEEKDAY(C25),0,1,2,3,4,5,6)+(Ident!F25-C25+1))/7))-(INT((CHOOSE(WEEKDAY(C25),6,0,1,2,3,4,5)+(Ident!F25-C25+1))/7))</f>
        <v>-30785</v>
      </c>
      <c r="E25" s="6">
        <f>Kal!B$13-C25+1-(INT((CHOOSE(WEEKDAY(C25),0,1,2,3,4,5,6)+(Kal!B$13-C25+1))/7))-(INT((CHOOSE(WEEKDAY(C25),6,0,1,2,3,4,5)+(Kal!B$13-C25+1))/7))</f>
        <v>65</v>
      </c>
      <c r="F25" s="6">
        <f>Ident!F25-Kal!A$11+1-(INT((CHOOSE(WEEKDAY(Kal!A$11),0,1,2,3,4,5,6)+(Ident!F25-Kal!A$11+1))/7))-(INT((CHOOSE(WEEKDAY(Kal!A$11),6,0,1,2,3,4,5)+(Ident!F25-Kal!A$11+1))/7))</f>
        <v>-30785</v>
      </c>
      <c r="G25" s="6">
        <f>IF(AND(Ident!E25&lt;&gt;0,Ident!F25&lt;&gt;0),D25,IF(AND(Ident!E25&lt;&gt;0,Ident!F25=0),E25,IF(AND(Ident!E25=0,Ident!F25&lt;&gt;0),F25,ad5kw)))</f>
        <v>65</v>
      </c>
      <c r="H25" s="75">
        <f>ROUND(G25*Ident!L25,2)</f>
        <v>0</v>
      </c>
      <c r="I25" s="82"/>
      <c r="J25" s="73">
        <f>BerM1!W25+BerM2!W25+BerM3!W25</f>
        <v>0</v>
      </c>
      <c r="K25" s="73">
        <f t="shared" si="0"/>
        <v>0</v>
      </c>
      <c r="L25" s="73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6">
        <f>ROUND((BerM1!I25+BerM2!I25+BerM3!I25)/(malu1+malu2+malu3),2)</f>
        <v>0</v>
      </c>
      <c r="Q25" s="6">
        <f>ROUND((BerM1!J25+BerM2!J25+BerM3!J25)/(dima1+dima2+dima3),2)</f>
        <v>0</v>
      </c>
      <c r="R25" s="6">
        <f>ROUND((BerM1!K25+BerM2!K25+BerM3!K25)/(wome1+wome2+wome3),2)</f>
        <v>0</v>
      </c>
      <c r="S25" s="6">
        <f>ROUND((BerM1!L25+BerM2!L25+BerM3!L25)/(doje1+doje2+doje3),2)</f>
        <v>0</v>
      </c>
      <c r="T25" s="6">
        <f>ROUND((BerM1!M25+BerM2!M25+BerM3!M25)/(vrve1+vrve2+vrve3),2)</f>
        <v>0</v>
      </c>
      <c r="U25" s="6">
        <f>ROUND((BerM1!N25+BerM2!N25+BerM3!N25)/(zasa1+zasa2+zasa3),2)</f>
        <v>0</v>
      </c>
      <c r="V25" s="6">
        <f>ROUND((BerM1!O25+BerM2!O25+BerM3!O25)/(zodi1+zodi2+zodi3),2)</f>
        <v>0</v>
      </c>
      <c r="W25" s="6">
        <f>ROUND(('M1-In'!U25+'M2-In'!U25+'M3-In'!U25)*7/(malu1+malu2+malu3+dima1+dima2+dima3+wome1+wome2+wome3+doje1+doje2+doje3+vrve1+vrve2+vrve3+zasa1+zasa2+zasa3+zodi1+zodi2+zodi3),2)</f>
        <v>0</v>
      </c>
      <c r="X25" s="6">
        <f t="shared" si="18"/>
        <v>0</v>
      </c>
      <c r="Y25" s="16">
        <f t="shared" si="19"/>
        <v>0</v>
      </c>
      <c r="Z25" s="42">
        <f t="shared" si="20"/>
        <v>1</v>
      </c>
      <c r="AA25" s="16" t="str">
        <f t="shared" si="21"/>
        <v>Teilzeit</v>
      </c>
      <c r="AB25" s="16">
        <f>'M1-In'!AG25+'M1-In'!AH25+'M2-In'!AG25+'M2-In'!AH25+'M3-In'!AG25+'M3-In'!AH25</f>
        <v>0</v>
      </c>
      <c r="AC25" s="16">
        <f t="shared" si="22"/>
        <v>0</v>
      </c>
      <c r="AD25" s="16">
        <f t="shared" si="3"/>
        <v>0</v>
      </c>
      <c r="AE25" s="16">
        <f>'M1-In'!AI25+'M2-In'!AI25+'M3-In'!AI25</f>
        <v>0</v>
      </c>
      <c r="AF25" s="16">
        <f t="shared" si="23"/>
        <v>0</v>
      </c>
      <c r="AG25" s="16">
        <f t="shared" si="4"/>
        <v>0</v>
      </c>
      <c r="AH25" s="16">
        <f>'M1-In'!AJ25+'M2-In'!AJ25+'M3-In'!AJ25</f>
        <v>0</v>
      </c>
      <c r="AI25" s="16">
        <f t="shared" si="24"/>
        <v>0</v>
      </c>
      <c r="AJ25" s="16">
        <f t="shared" si="5"/>
        <v>0</v>
      </c>
      <c r="AK25" s="16">
        <f>'M1-In'!AK25+'M2-In'!AK25+'M3-In'!AK25</f>
        <v>0</v>
      </c>
      <c r="AL25" s="16">
        <f t="shared" si="25"/>
        <v>0</v>
      </c>
      <c r="AM25" s="16">
        <f t="shared" si="6"/>
        <v>0</v>
      </c>
      <c r="AN25" s="16">
        <f>'M1-In'!AL25+'M2-In'!AL25+'M3-In'!AL25</f>
        <v>0</v>
      </c>
      <c r="AO25" s="16">
        <f t="shared" si="26"/>
        <v>0</v>
      </c>
      <c r="AP25" s="16">
        <f t="shared" si="7"/>
        <v>0</v>
      </c>
      <c r="AQ25" s="16">
        <f>'M1-In'!AM25+'M2-In'!AM25+'M3-In'!AM25</f>
        <v>0</v>
      </c>
      <c r="AR25" s="16">
        <f t="shared" si="27"/>
        <v>0</v>
      </c>
      <c r="AS25" s="16">
        <f t="shared" si="8"/>
        <v>0</v>
      </c>
      <c r="AT25" s="16">
        <f>BerM1!AO25+BerM2!AO25+BerM3!AO25</f>
        <v>0</v>
      </c>
      <c r="AU25" s="16">
        <f t="shared" si="28"/>
        <v>0</v>
      </c>
      <c r="AV25" s="16">
        <f t="shared" si="9"/>
        <v>0</v>
      </c>
      <c r="AW25" s="16">
        <f ca="1">IF(A25=1,"Verbessern",MIN(gmk,BerM1!AQ25+BerM2!AQ25+BerM3!AQ25))</f>
        <v>0</v>
      </c>
      <c r="AX25" s="16">
        <f t="shared" ca="1" si="10"/>
        <v>0</v>
      </c>
      <c r="AY25" s="16">
        <f t="shared" ca="1" si="11"/>
        <v>0</v>
      </c>
      <c r="AZ25" s="16">
        <f t="shared" ca="1" si="12"/>
        <v>0</v>
      </c>
      <c r="BA25" s="6">
        <f t="shared" si="29"/>
        <v>0</v>
      </c>
      <c r="BB25" s="6">
        <f t="shared" si="13"/>
        <v>0</v>
      </c>
      <c r="BC25" s="285">
        <f t="shared" si="30"/>
        <v>0</v>
      </c>
      <c r="BD25" s="16">
        <f t="shared" ca="1" si="14"/>
        <v>0</v>
      </c>
      <c r="BE25" s="42">
        <f t="shared" ca="1" si="15"/>
        <v>0</v>
      </c>
      <c r="BF25" s="16">
        <f ca="1">IF(A25=1,"Verbessern",BerM1!AT25+BerM2!AT25+BerM3!AT25)</f>
        <v>0</v>
      </c>
      <c r="BG25" s="16">
        <f t="shared" ca="1" si="31"/>
        <v>0</v>
      </c>
      <c r="BH25" s="16">
        <f t="shared" ca="1" si="32"/>
        <v>0</v>
      </c>
      <c r="BI25" s="16">
        <f t="shared" ca="1" si="33"/>
        <v>0</v>
      </c>
      <c r="BJ25" s="16">
        <f t="shared" ca="1" si="34"/>
        <v>0</v>
      </c>
      <c r="BK25" s="16">
        <f t="shared" ca="1" si="16"/>
        <v>0</v>
      </c>
      <c r="BL25" s="6">
        <f t="shared" ca="1" si="17"/>
        <v>0</v>
      </c>
      <c r="BM25" s="92">
        <f t="shared" ca="1" si="35"/>
        <v>0</v>
      </c>
      <c r="BN25" s="16">
        <f t="shared" ca="1" si="36"/>
        <v>0</v>
      </c>
      <c r="BO25" s="16" t="str">
        <f t="shared" si="37"/>
        <v>OK</v>
      </c>
      <c r="BP25" s="16">
        <f t="shared" si="38"/>
        <v>0</v>
      </c>
      <c r="BQ25" s="93"/>
      <c r="BR25" s="16">
        <f t="shared" si="39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43101</v>
      </c>
      <c r="D26" s="65">
        <f>Ident!F26-C26+1-(INT((CHOOSE(WEEKDAY(C26),0,1,2,3,4,5,6)+(Ident!F26-C26+1))/7))-(INT((CHOOSE(WEEKDAY(C26),6,0,1,2,3,4,5)+(Ident!F26-C26+1))/7))</f>
        <v>-30785</v>
      </c>
      <c r="E26" s="6">
        <f>Kal!B$13-C26+1-(INT((CHOOSE(WEEKDAY(C26),0,1,2,3,4,5,6)+(Kal!B$13-C26+1))/7))-(INT((CHOOSE(WEEKDAY(C26),6,0,1,2,3,4,5)+(Kal!B$13-C26+1))/7))</f>
        <v>65</v>
      </c>
      <c r="F26" s="6">
        <f>Ident!F26-Kal!A$11+1-(INT((CHOOSE(WEEKDAY(Kal!A$11),0,1,2,3,4,5,6)+(Ident!F26-Kal!A$11+1))/7))-(INT((CHOOSE(WEEKDAY(Kal!A$11),6,0,1,2,3,4,5)+(Ident!F26-Kal!A$11+1))/7))</f>
        <v>-30785</v>
      </c>
      <c r="G26" s="6">
        <f>IF(AND(Ident!E26&lt;&gt;0,Ident!F26&lt;&gt;0),D26,IF(AND(Ident!E26&lt;&gt;0,Ident!F26=0),E26,IF(AND(Ident!E26=0,Ident!F26&lt;&gt;0),F26,ad5kw)))</f>
        <v>65</v>
      </c>
      <c r="H26" s="75">
        <f>ROUND(G26*Ident!L26,2)</f>
        <v>0</v>
      </c>
      <c r="I26" s="82"/>
      <c r="J26" s="73">
        <f>BerM1!W26+BerM2!W26+BerM3!W26</f>
        <v>0</v>
      </c>
      <c r="K26" s="73">
        <f t="shared" si="0"/>
        <v>0</v>
      </c>
      <c r="L26" s="73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6">
        <f>ROUND((BerM1!I26+BerM2!I26+BerM3!I26)/(malu1+malu2+malu3),2)</f>
        <v>0</v>
      </c>
      <c r="Q26" s="6">
        <f>ROUND((BerM1!J26+BerM2!J26+BerM3!J26)/(dima1+dima2+dima3),2)</f>
        <v>0</v>
      </c>
      <c r="R26" s="6">
        <f>ROUND((BerM1!K26+BerM2!K26+BerM3!K26)/(wome1+wome2+wome3),2)</f>
        <v>0</v>
      </c>
      <c r="S26" s="6">
        <f>ROUND((BerM1!L26+BerM2!L26+BerM3!L26)/(doje1+doje2+doje3),2)</f>
        <v>0</v>
      </c>
      <c r="T26" s="6">
        <f>ROUND((BerM1!M26+BerM2!M26+BerM3!M26)/(vrve1+vrve2+vrve3),2)</f>
        <v>0</v>
      </c>
      <c r="U26" s="6">
        <f>ROUND((BerM1!N26+BerM2!N26+BerM3!N26)/(zasa1+zasa2+zasa3),2)</f>
        <v>0</v>
      </c>
      <c r="V26" s="6">
        <f>ROUND((BerM1!O26+BerM2!O26+BerM3!O26)/(zodi1+zodi2+zodi3),2)</f>
        <v>0</v>
      </c>
      <c r="W26" s="6">
        <f>ROUND(('M1-In'!U26+'M2-In'!U26+'M3-In'!U26)*7/(malu1+malu2+malu3+dima1+dima2+dima3+wome1+wome2+wome3+doje1+doje2+doje3+vrve1+vrve2+vrve3+zasa1+zasa2+zasa3+zodi1+zodi2+zodi3),2)</f>
        <v>0</v>
      </c>
      <c r="X26" s="6">
        <f t="shared" si="18"/>
        <v>0</v>
      </c>
      <c r="Y26" s="16">
        <f t="shared" si="19"/>
        <v>0</v>
      </c>
      <c r="Z26" s="42">
        <f t="shared" si="20"/>
        <v>1</v>
      </c>
      <c r="AA26" s="16" t="str">
        <f t="shared" si="21"/>
        <v>Teilzeit</v>
      </c>
      <c r="AB26" s="16">
        <f>'M1-In'!AG26+'M1-In'!AH26+'M2-In'!AG26+'M2-In'!AH26+'M3-In'!AG26+'M3-In'!AH26</f>
        <v>0</v>
      </c>
      <c r="AC26" s="16">
        <f t="shared" si="22"/>
        <v>0</v>
      </c>
      <c r="AD26" s="16">
        <f t="shared" si="3"/>
        <v>0</v>
      </c>
      <c r="AE26" s="16">
        <f>'M1-In'!AI26+'M2-In'!AI26+'M3-In'!AI26</f>
        <v>0</v>
      </c>
      <c r="AF26" s="16">
        <f t="shared" si="23"/>
        <v>0</v>
      </c>
      <c r="AG26" s="16">
        <f t="shared" si="4"/>
        <v>0</v>
      </c>
      <c r="AH26" s="16">
        <f>'M1-In'!AJ26+'M2-In'!AJ26+'M3-In'!AJ26</f>
        <v>0</v>
      </c>
      <c r="AI26" s="16">
        <f t="shared" si="24"/>
        <v>0</v>
      </c>
      <c r="AJ26" s="16">
        <f t="shared" si="5"/>
        <v>0</v>
      </c>
      <c r="AK26" s="16">
        <f>'M1-In'!AK26+'M2-In'!AK26+'M3-In'!AK26</f>
        <v>0</v>
      </c>
      <c r="AL26" s="16">
        <f t="shared" si="25"/>
        <v>0</v>
      </c>
      <c r="AM26" s="16">
        <f t="shared" si="6"/>
        <v>0</v>
      </c>
      <c r="AN26" s="16">
        <f>'M1-In'!AL26+'M2-In'!AL26+'M3-In'!AL26</f>
        <v>0</v>
      </c>
      <c r="AO26" s="16">
        <f t="shared" si="26"/>
        <v>0</v>
      </c>
      <c r="AP26" s="16">
        <f t="shared" si="7"/>
        <v>0</v>
      </c>
      <c r="AQ26" s="16">
        <f>'M1-In'!AM26+'M2-In'!AM26+'M3-In'!AM26</f>
        <v>0</v>
      </c>
      <c r="AR26" s="16">
        <f t="shared" si="27"/>
        <v>0</v>
      </c>
      <c r="AS26" s="16">
        <f t="shared" si="8"/>
        <v>0</v>
      </c>
      <c r="AT26" s="16">
        <f>BerM1!AO26+BerM2!AO26+BerM3!AO26</f>
        <v>0</v>
      </c>
      <c r="AU26" s="16">
        <f t="shared" si="28"/>
        <v>0</v>
      </c>
      <c r="AV26" s="16">
        <f t="shared" si="9"/>
        <v>0</v>
      </c>
      <c r="AW26" s="16">
        <f ca="1">IF(A26=1,"Verbessern",MIN(gmk,BerM1!AQ26+BerM2!AQ26+BerM3!AQ26))</f>
        <v>0</v>
      </c>
      <c r="AX26" s="16">
        <f t="shared" ca="1" si="10"/>
        <v>0</v>
      </c>
      <c r="AY26" s="16">
        <f t="shared" ca="1" si="11"/>
        <v>0</v>
      </c>
      <c r="AZ26" s="16">
        <f t="shared" ca="1" si="12"/>
        <v>0</v>
      </c>
      <c r="BA26" s="6">
        <f t="shared" si="29"/>
        <v>0</v>
      </c>
      <c r="BB26" s="6">
        <f t="shared" si="13"/>
        <v>0</v>
      </c>
      <c r="BC26" s="285">
        <f t="shared" si="30"/>
        <v>0</v>
      </c>
      <c r="BD26" s="16">
        <f t="shared" ca="1" si="14"/>
        <v>0</v>
      </c>
      <c r="BE26" s="42">
        <f t="shared" ca="1" si="15"/>
        <v>0</v>
      </c>
      <c r="BF26" s="16">
        <f ca="1">IF(A26=1,"Verbessern",BerM1!AT26+BerM2!AT26+BerM3!AT26)</f>
        <v>0</v>
      </c>
      <c r="BG26" s="16">
        <f t="shared" ca="1" si="31"/>
        <v>0</v>
      </c>
      <c r="BH26" s="16">
        <f t="shared" ca="1" si="32"/>
        <v>0</v>
      </c>
      <c r="BI26" s="16">
        <f t="shared" ca="1" si="33"/>
        <v>0</v>
      </c>
      <c r="BJ26" s="16">
        <f t="shared" ca="1" si="34"/>
        <v>0</v>
      </c>
      <c r="BK26" s="16">
        <f t="shared" ca="1" si="16"/>
        <v>0</v>
      </c>
      <c r="BL26" s="6">
        <f t="shared" ca="1" si="17"/>
        <v>0</v>
      </c>
      <c r="BM26" s="92">
        <f t="shared" ca="1" si="35"/>
        <v>0</v>
      </c>
      <c r="BN26" s="16">
        <f t="shared" ca="1" si="36"/>
        <v>0</v>
      </c>
      <c r="BO26" s="16" t="str">
        <f t="shared" si="37"/>
        <v>OK</v>
      </c>
      <c r="BP26" s="16">
        <f t="shared" si="38"/>
        <v>0</v>
      </c>
      <c r="BQ26" s="93"/>
      <c r="BR26" s="16">
        <f t="shared" si="39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43101</v>
      </c>
      <c r="D27" s="65">
        <f>Ident!F27-C27+1-(INT((CHOOSE(WEEKDAY(C27),0,1,2,3,4,5,6)+(Ident!F27-C27+1))/7))-(INT((CHOOSE(WEEKDAY(C27),6,0,1,2,3,4,5)+(Ident!F27-C27+1))/7))</f>
        <v>-30785</v>
      </c>
      <c r="E27" s="6">
        <f>Kal!B$13-C27+1-(INT((CHOOSE(WEEKDAY(C27),0,1,2,3,4,5,6)+(Kal!B$13-C27+1))/7))-(INT((CHOOSE(WEEKDAY(C27),6,0,1,2,3,4,5)+(Kal!B$13-C27+1))/7))</f>
        <v>65</v>
      </c>
      <c r="F27" s="6">
        <f>Ident!F27-Kal!A$11+1-(INT((CHOOSE(WEEKDAY(Kal!A$11),0,1,2,3,4,5,6)+(Ident!F27-Kal!A$11+1))/7))-(INT((CHOOSE(WEEKDAY(Kal!A$11),6,0,1,2,3,4,5)+(Ident!F27-Kal!A$11+1))/7))</f>
        <v>-30785</v>
      </c>
      <c r="G27" s="6">
        <f>IF(AND(Ident!E27&lt;&gt;0,Ident!F27&lt;&gt;0),D27,IF(AND(Ident!E27&lt;&gt;0,Ident!F27=0),E27,IF(AND(Ident!E27=0,Ident!F27&lt;&gt;0),F27,ad5kw)))</f>
        <v>65</v>
      </c>
      <c r="H27" s="75">
        <f>ROUND(G27*Ident!L27,2)</f>
        <v>0</v>
      </c>
      <c r="I27" s="82"/>
      <c r="J27" s="73">
        <f>BerM1!W27+BerM2!W27+BerM3!W27</f>
        <v>0</v>
      </c>
      <c r="K27" s="73">
        <f t="shared" si="0"/>
        <v>0</v>
      </c>
      <c r="L27" s="73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6">
        <f>ROUND((BerM1!I27+BerM2!I27+BerM3!I27)/(malu1+malu2+malu3),2)</f>
        <v>0</v>
      </c>
      <c r="Q27" s="6">
        <f>ROUND((BerM1!J27+BerM2!J27+BerM3!J27)/(dima1+dima2+dima3),2)</f>
        <v>0</v>
      </c>
      <c r="R27" s="6">
        <f>ROUND((BerM1!K27+BerM2!K27+BerM3!K27)/(wome1+wome2+wome3),2)</f>
        <v>0</v>
      </c>
      <c r="S27" s="6">
        <f>ROUND((BerM1!L27+BerM2!L27+BerM3!L27)/(doje1+doje2+doje3),2)</f>
        <v>0</v>
      </c>
      <c r="T27" s="6">
        <f>ROUND((BerM1!M27+BerM2!M27+BerM3!M27)/(vrve1+vrve2+vrve3),2)</f>
        <v>0</v>
      </c>
      <c r="U27" s="6">
        <f>ROUND((BerM1!N27+BerM2!N27+BerM3!N27)/(zasa1+zasa2+zasa3),2)</f>
        <v>0</v>
      </c>
      <c r="V27" s="6">
        <f>ROUND((BerM1!O27+BerM2!O27+BerM3!O27)/(zodi1+zodi2+zodi3),2)</f>
        <v>0</v>
      </c>
      <c r="W27" s="6">
        <f>ROUND(('M1-In'!U27+'M2-In'!U27+'M3-In'!U27)*7/(malu1+malu2+malu3+dima1+dima2+dima3+wome1+wome2+wome3+doje1+doje2+doje3+vrve1+vrve2+vrve3+zasa1+zasa2+zasa3+zodi1+zodi2+zodi3),2)</f>
        <v>0</v>
      </c>
      <c r="X27" s="6">
        <f t="shared" si="18"/>
        <v>0</v>
      </c>
      <c r="Y27" s="16">
        <f t="shared" si="19"/>
        <v>0</v>
      </c>
      <c r="Z27" s="42">
        <f t="shared" si="20"/>
        <v>1</v>
      </c>
      <c r="AA27" s="16" t="str">
        <f t="shared" si="21"/>
        <v>Teilzeit</v>
      </c>
      <c r="AB27" s="16">
        <f>'M1-In'!AG27+'M1-In'!AH27+'M2-In'!AG27+'M2-In'!AH27+'M3-In'!AG27+'M3-In'!AH27</f>
        <v>0</v>
      </c>
      <c r="AC27" s="16">
        <f t="shared" si="22"/>
        <v>0</v>
      </c>
      <c r="AD27" s="16">
        <f t="shared" si="3"/>
        <v>0</v>
      </c>
      <c r="AE27" s="16">
        <f>'M1-In'!AI27+'M2-In'!AI27+'M3-In'!AI27</f>
        <v>0</v>
      </c>
      <c r="AF27" s="16">
        <f t="shared" si="23"/>
        <v>0</v>
      </c>
      <c r="AG27" s="16">
        <f t="shared" si="4"/>
        <v>0</v>
      </c>
      <c r="AH27" s="16">
        <f>'M1-In'!AJ27+'M2-In'!AJ27+'M3-In'!AJ27</f>
        <v>0</v>
      </c>
      <c r="AI27" s="16">
        <f t="shared" si="24"/>
        <v>0</v>
      </c>
      <c r="AJ27" s="16">
        <f t="shared" si="5"/>
        <v>0</v>
      </c>
      <c r="AK27" s="16">
        <f>'M1-In'!AK27+'M2-In'!AK27+'M3-In'!AK27</f>
        <v>0</v>
      </c>
      <c r="AL27" s="16">
        <f t="shared" si="25"/>
        <v>0</v>
      </c>
      <c r="AM27" s="16">
        <f t="shared" si="6"/>
        <v>0</v>
      </c>
      <c r="AN27" s="16">
        <f>'M1-In'!AL27+'M2-In'!AL27+'M3-In'!AL27</f>
        <v>0</v>
      </c>
      <c r="AO27" s="16">
        <f t="shared" si="26"/>
        <v>0</v>
      </c>
      <c r="AP27" s="16">
        <f t="shared" si="7"/>
        <v>0</v>
      </c>
      <c r="AQ27" s="16">
        <f>'M1-In'!AM27+'M2-In'!AM27+'M3-In'!AM27</f>
        <v>0</v>
      </c>
      <c r="AR27" s="16">
        <f t="shared" si="27"/>
        <v>0</v>
      </c>
      <c r="AS27" s="16">
        <f t="shared" si="8"/>
        <v>0</v>
      </c>
      <c r="AT27" s="16">
        <f>BerM1!AO27+BerM2!AO27+BerM3!AO27</f>
        <v>0</v>
      </c>
      <c r="AU27" s="16">
        <f t="shared" si="28"/>
        <v>0</v>
      </c>
      <c r="AV27" s="16">
        <f t="shared" si="9"/>
        <v>0</v>
      </c>
      <c r="AW27" s="16">
        <f ca="1">IF(A27=1,"Verbessern",MIN(gmk,BerM1!AQ27+BerM2!AQ27+BerM3!AQ27))</f>
        <v>0</v>
      </c>
      <c r="AX27" s="16">
        <f t="shared" ca="1" si="10"/>
        <v>0</v>
      </c>
      <c r="AY27" s="16">
        <f t="shared" ca="1" si="11"/>
        <v>0</v>
      </c>
      <c r="AZ27" s="16">
        <f t="shared" ca="1" si="12"/>
        <v>0</v>
      </c>
      <c r="BA27" s="6">
        <f t="shared" si="29"/>
        <v>0</v>
      </c>
      <c r="BB27" s="6">
        <f t="shared" si="13"/>
        <v>0</v>
      </c>
      <c r="BC27" s="285">
        <f t="shared" si="30"/>
        <v>0</v>
      </c>
      <c r="BD27" s="16">
        <f t="shared" ca="1" si="14"/>
        <v>0</v>
      </c>
      <c r="BE27" s="42">
        <f t="shared" ca="1" si="15"/>
        <v>0</v>
      </c>
      <c r="BF27" s="16">
        <f ca="1">IF(A27=1,"Verbessern",BerM1!AT27+BerM2!AT27+BerM3!AT27)</f>
        <v>0</v>
      </c>
      <c r="BG27" s="16">
        <f t="shared" ca="1" si="31"/>
        <v>0</v>
      </c>
      <c r="BH27" s="16">
        <f t="shared" ca="1" si="32"/>
        <v>0</v>
      </c>
      <c r="BI27" s="16">
        <f t="shared" ca="1" si="33"/>
        <v>0</v>
      </c>
      <c r="BJ27" s="16">
        <f t="shared" ca="1" si="34"/>
        <v>0</v>
      </c>
      <c r="BK27" s="16">
        <f t="shared" ca="1" si="16"/>
        <v>0</v>
      </c>
      <c r="BL27" s="6">
        <f t="shared" ca="1" si="17"/>
        <v>0</v>
      </c>
      <c r="BM27" s="92">
        <f t="shared" ca="1" si="35"/>
        <v>0</v>
      </c>
      <c r="BN27" s="16">
        <f t="shared" ca="1" si="36"/>
        <v>0</v>
      </c>
      <c r="BO27" s="16" t="str">
        <f t="shared" si="37"/>
        <v>OK</v>
      </c>
      <c r="BP27" s="16">
        <f t="shared" si="38"/>
        <v>0</v>
      </c>
      <c r="BQ27" s="93"/>
      <c r="BR27" s="16">
        <f t="shared" si="39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43101</v>
      </c>
      <c r="D28" s="65">
        <f>Ident!F28-C28+1-(INT((CHOOSE(WEEKDAY(C28),0,1,2,3,4,5,6)+(Ident!F28-C28+1))/7))-(INT((CHOOSE(WEEKDAY(C28),6,0,1,2,3,4,5)+(Ident!F28-C28+1))/7))</f>
        <v>-30785</v>
      </c>
      <c r="E28" s="6">
        <f>Kal!B$13-C28+1-(INT((CHOOSE(WEEKDAY(C28),0,1,2,3,4,5,6)+(Kal!B$13-C28+1))/7))-(INT((CHOOSE(WEEKDAY(C28),6,0,1,2,3,4,5)+(Kal!B$13-C28+1))/7))</f>
        <v>65</v>
      </c>
      <c r="F28" s="6">
        <f>Ident!F28-Kal!A$11+1-(INT((CHOOSE(WEEKDAY(Kal!A$11),0,1,2,3,4,5,6)+(Ident!F28-Kal!A$11+1))/7))-(INT((CHOOSE(WEEKDAY(Kal!A$11),6,0,1,2,3,4,5)+(Ident!F28-Kal!A$11+1))/7))</f>
        <v>-30785</v>
      </c>
      <c r="G28" s="6">
        <f>IF(AND(Ident!E28&lt;&gt;0,Ident!F28&lt;&gt;0),D28,IF(AND(Ident!E28&lt;&gt;0,Ident!F28=0),E28,IF(AND(Ident!E28=0,Ident!F28&lt;&gt;0),F28,ad5kw)))</f>
        <v>65</v>
      </c>
      <c r="H28" s="75">
        <f>ROUND(G28*Ident!L28,2)</f>
        <v>0</v>
      </c>
      <c r="I28" s="82"/>
      <c r="J28" s="73">
        <f>BerM1!W28+BerM2!W28+BerM3!W28</f>
        <v>0</v>
      </c>
      <c r="K28" s="73">
        <f t="shared" si="0"/>
        <v>0</v>
      </c>
      <c r="L28" s="73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6">
        <f>ROUND((BerM1!I28+BerM2!I28+BerM3!I28)/(malu1+malu2+malu3),2)</f>
        <v>0</v>
      </c>
      <c r="Q28" s="6">
        <f>ROUND((BerM1!J28+BerM2!J28+BerM3!J28)/(dima1+dima2+dima3),2)</f>
        <v>0</v>
      </c>
      <c r="R28" s="6">
        <f>ROUND((BerM1!K28+BerM2!K28+BerM3!K28)/(wome1+wome2+wome3),2)</f>
        <v>0</v>
      </c>
      <c r="S28" s="6">
        <f>ROUND((BerM1!L28+BerM2!L28+BerM3!L28)/(doje1+doje2+doje3),2)</f>
        <v>0</v>
      </c>
      <c r="T28" s="6">
        <f>ROUND((BerM1!M28+BerM2!M28+BerM3!M28)/(vrve1+vrve2+vrve3),2)</f>
        <v>0</v>
      </c>
      <c r="U28" s="6">
        <f>ROUND((BerM1!N28+BerM2!N28+BerM3!N28)/(zasa1+zasa2+zasa3),2)</f>
        <v>0</v>
      </c>
      <c r="V28" s="6">
        <f>ROUND((BerM1!O28+BerM2!O28+BerM3!O28)/(zodi1+zodi2+zodi3),2)</f>
        <v>0</v>
      </c>
      <c r="W28" s="6">
        <f>ROUND(('M1-In'!U28+'M2-In'!U28+'M3-In'!U28)*7/(malu1+malu2+malu3+dima1+dima2+dima3+wome1+wome2+wome3+doje1+doje2+doje3+vrve1+vrve2+vrve3+zasa1+zasa2+zasa3+zodi1+zodi2+zodi3),2)</f>
        <v>0</v>
      </c>
      <c r="X28" s="6">
        <f t="shared" si="18"/>
        <v>0</v>
      </c>
      <c r="Y28" s="16">
        <f t="shared" si="19"/>
        <v>0</v>
      </c>
      <c r="Z28" s="42">
        <f t="shared" si="20"/>
        <v>1</v>
      </c>
      <c r="AA28" s="16" t="str">
        <f t="shared" si="21"/>
        <v>Teilzeit</v>
      </c>
      <c r="AB28" s="16">
        <f>'M1-In'!AG28+'M1-In'!AH28+'M2-In'!AG28+'M2-In'!AH28+'M3-In'!AG28+'M3-In'!AH28</f>
        <v>0</v>
      </c>
      <c r="AC28" s="16">
        <f t="shared" si="22"/>
        <v>0</v>
      </c>
      <c r="AD28" s="16">
        <f t="shared" si="3"/>
        <v>0</v>
      </c>
      <c r="AE28" s="16">
        <f>'M1-In'!AI28+'M2-In'!AI28+'M3-In'!AI28</f>
        <v>0</v>
      </c>
      <c r="AF28" s="16">
        <f t="shared" si="23"/>
        <v>0</v>
      </c>
      <c r="AG28" s="16">
        <f t="shared" si="4"/>
        <v>0</v>
      </c>
      <c r="AH28" s="16">
        <f>'M1-In'!AJ28+'M2-In'!AJ28+'M3-In'!AJ28</f>
        <v>0</v>
      </c>
      <c r="AI28" s="16">
        <f t="shared" si="24"/>
        <v>0</v>
      </c>
      <c r="AJ28" s="16">
        <f t="shared" si="5"/>
        <v>0</v>
      </c>
      <c r="AK28" s="16">
        <f>'M1-In'!AK28+'M2-In'!AK28+'M3-In'!AK28</f>
        <v>0</v>
      </c>
      <c r="AL28" s="16">
        <f t="shared" si="25"/>
        <v>0</v>
      </c>
      <c r="AM28" s="16">
        <f t="shared" si="6"/>
        <v>0</v>
      </c>
      <c r="AN28" s="16">
        <f>'M1-In'!AL28+'M2-In'!AL28+'M3-In'!AL28</f>
        <v>0</v>
      </c>
      <c r="AO28" s="16">
        <f t="shared" si="26"/>
        <v>0</v>
      </c>
      <c r="AP28" s="16">
        <f t="shared" si="7"/>
        <v>0</v>
      </c>
      <c r="AQ28" s="16">
        <f>'M1-In'!AM28+'M2-In'!AM28+'M3-In'!AM28</f>
        <v>0</v>
      </c>
      <c r="AR28" s="16">
        <f t="shared" si="27"/>
        <v>0</v>
      </c>
      <c r="AS28" s="16">
        <f t="shared" si="8"/>
        <v>0</v>
      </c>
      <c r="AT28" s="16">
        <f>BerM1!AO28+BerM2!AO28+BerM3!AO28</f>
        <v>0</v>
      </c>
      <c r="AU28" s="16">
        <f t="shared" si="28"/>
        <v>0</v>
      </c>
      <c r="AV28" s="16">
        <f t="shared" si="9"/>
        <v>0</v>
      </c>
      <c r="AW28" s="16">
        <f ca="1">IF(A28=1,"Verbessern",MIN(gmk,BerM1!AQ28+BerM2!AQ28+BerM3!AQ28))</f>
        <v>0</v>
      </c>
      <c r="AX28" s="16">
        <f t="shared" ca="1" si="10"/>
        <v>0</v>
      </c>
      <c r="AY28" s="16">
        <f t="shared" ca="1" si="11"/>
        <v>0</v>
      </c>
      <c r="AZ28" s="16">
        <f t="shared" ca="1" si="12"/>
        <v>0</v>
      </c>
      <c r="BA28" s="6">
        <f t="shared" si="29"/>
        <v>0</v>
      </c>
      <c r="BB28" s="6">
        <f t="shared" si="13"/>
        <v>0</v>
      </c>
      <c r="BC28" s="285">
        <f t="shared" si="30"/>
        <v>0</v>
      </c>
      <c r="BD28" s="16">
        <f t="shared" ca="1" si="14"/>
        <v>0</v>
      </c>
      <c r="BE28" s="42">
        <f t="shared" ca="1" si="15"/>
        <v>0</v>
      </c>
      <c r="BF28" s="16">
        <f ca="1">IF(A28=1,"Verbessern",BerM1!AT28+BerM2!AT28+BerM3!AT28)</f>
        <v>0</v>
      </c>
      <c r="BG28" s="16">
        <f t="shared" ca="1" si="31"/>
        <v>0</v>
      </c>
      <c r="BH28" s="16">
        <f t="shared" ca="1" si="32"/>
        <v>0</v>
      </c>
      <c r="BI28" s="16">
        <f t="shared" ca="1" si="33"/>
        <v>0</v>
      </c>
      <c r="BJ28" s="16">
        <f t="shared" ca="1" si="34"/>
        <v>0</v>
      </c>
      <c r="BK28" s="16">
        <f t="shared" ca="1" si="16"/>
        <v>0</v>
      </c>
      <c r="BL28" s="6">
        <f t="shared" ca="1" si="17"/>
        <v>0</v>
      </c>
      <c r="BM28" s="92">
        <f t="shared" ca="1" si="35"/>
        <v>0</v>
      </c>
      <c r="BN28" s="16">
        <f t="shared" ca="1" si="36"/>
        <v>0</v>
      </c>
      <c r="BO28" s="16" t="str">
        <f t="shared" si="37"/>
        <v>OK</v>
      </c>
      <c r="BP28" s="16">
        <f t="shared" si="38"/>
        <v>0</v>
      </c>
      <c r="BQ28" s="93"/>
      <c r="BR28" s="16">
        <f t="shared" si="39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43101</v>
      </c>
      <c r="D29" s="65">
        <f>Ident!F29-C29+1-(INT((CHOOSE(WEEKDAY(C29),0,1,2,3,4,5,6)+(Ident!F29-C29+1))/7))-(INT((CHOOSE(WEEKDAY(C29),6,0,1,2,3,4,5)+(Ident!F29-C29+1))/7))</f>
        <v>-30785</v>
      </c>
      <c r="E29" s="6">
        <f>Kal!B$13-C29+1-(INT((CHOOSE(WEEKDAY(C29),0,1,2,3,4,5,6)+(Kal!B$13-C29+1))/7))-(INT((CHOOSE(WEEKDAY(C29),6,0,1,2,3,4,5)+(Kal!B$13-C29+1))/7))</f>
        <v>65</v>
      </c>
      <c r="F29" s="6">
        <f>Ident!F29-Kal!A$11+1-(INT((CHOOSE(WEEKDAY(Kal!A$11),0,1,2,3,4,5,6)+(Ident!F29-Kal!A$11+1))/7))-(INT((CHOOSE(WEEKDAY(Kal!A$11),6,0,1,2,3,4,5)+(Ident!F29-Kal!A$11+1))/7))</f>
        <v>-30785</v>
      </c>
      <c r="G29" s="6">
        <f>IF(AND(Ident!E29&lt;&gt;0,Ident!F29&lt;&gt;0),D29,IF(AND(Ident!E29&lt;&gt;0,Ident!F29=0),E29,IF(AND(Ident!E29=0,Ident!F29&lt;&gt;0),F29,ad5kw)))</f>
        <v>65</v>
      </c>
      <c r="H29" s="75">
        <f>ROUND(G29*Ident!L29,2)</f>
        <v>0</v>
      </c>
      <c r="I29" s="82"/>
      <c r="J29" s="73">
        <f>BerM1!W29+BerM2!W29+BerM3!W29</f>
        <v>0</v>
      </c>
      <c r="K29" s="73">
        <f t="shared" si="0"/>
        <v>0</v>
      </c>
      <c r="L29" s="73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6">
        <f>ROUND((BerM1!I29+BerM2!I29+BerM3!I29)/(malu1+malu2+malu3),2)</f>
        <v>0</v>
      </c>
      <c r="Q29" s="6">
        <f>ROUND((BerM1!J29+BerM2!J29+BerM3!J29)/(dima1+dima2+dima3),2)</f>
        <v>0</v>
      </c>
      <c r="R29" s="6">
        <f>ROUND((BerM1!K29+BerM2!K29+BerM3!K29)/(wome1+wome2+wome3),2)</f>
        <v>0</v>
      </c>
      <c r="S29" s="6">
        <f>ROUND((BerM1!L29+BerM2!L29+BerM3!L29)/(doje1+doje2+doje3),2)</f>
        <v>0</v>
      </c>
      <c r="T29" s="6">
        <f>ROUND((BerM1!M29+BerM2!M29+BerM3!M29)/(vrve1+vrve2+vrve3),2)</f>
        <v>0</v>
      </c>
      <c r="U29" s="6">
        <f>ROUND((BerM1!N29+BerM2!N29+BerM3!N29)/(zasa1+zasa2+zasa3),2)</f>
        <v>0</v>
      </c>
      <c r="V29" s="6">
        <f>ROUND((BerM1!O29+BerM2!O29+BerM3!O29)/(zodi1+zodi2+zodi3),2)</f>
        <v>0</v>
      </c>
      <c r="W29" s="6">
        <f>ROUND(('M1-In'!U29+'M2-In'!U29+'M3-In'!U29)*7/(malu1+malu2+malu3+dima1+dima2+dima3+wome1+wome2+wome3+doje1+doje2+doje3+vrve1+vrve2+vrve3+zasa1+zasa2+zasa3+zodi1+zodi2+zodi3),2)</f>
        <v>0</v>
      </c>
      <c r="X29" s="6">
        <f t="shared" si="18"/>
        <v>0</v>
      </c>
      <c r="Y29" s="16">
        <f t="shared" si="19"/>
        <v>0</v>
      </c>
      <c r="Z29" s="42">
        <f t="shared" si="20"/>
        <v>1</v>
      </c>
      <c r="AA29" s="16" t="str">
        <f t="shared" si="21"/>
        <v>Teilzeit</v>
      </c>
      <c r="AB29" s="16">
        <f>'M1-In'!AG29+'M1-In'!AH29+'M2-In'!AG29+'M2-In'!AH29+'M3-In'!AG29+'M3-In'!AH29</f>
        <v>0</v>
      </c>
      <c r="AC29" s="16">
        <f t="shared" si="22"/>
        <v>0</v>
      </c>
      <c r="AD29" s="16">
        <f t="shared" si="3"/>
        <v>0</v>
      </c>
      <c r="AE29" s="16">
        <f>'M1-In'!AI29+'M2-In'!AI29+'M3-In'!AI29</f>
        <v>0</v>
      </c>
      <c r="AF29" s="16">
        <f t="shared" si="23"/>
        <v>0</v>
      </c>
      <c r="AG29" s="16">
        <f t="shared" si="4"/>
        <v>0</v>
      </c>
      <c r="AH29" s="16">
        <f>'M1-In'!AJ29+'M2-In'!AJ29+'M3-In'!AJ29</f>
        <v>0</v>
      </c>
      <c r="AI29" s="16">
        <f t="shared" si="24"/>
        <v>0</v>
      </c>
      <c r="AJ29" s="16">
        <f t="shared" si="5"/>
        <v>0</v>
      </c>
      <c r="AK29" s="16">
        <f>'M1-In'!AK29+'M2-In'!AK29+'M3-In'!AK29</f>
        <v>0</v>
      </c>
      <c r="AL29" s="16">
        <f t="shared" si="25"/>
        <v>0</v>
      </c>
      <c r="AM29" s="16">
        <f t="shared" si="6"/>
        <v>0</v>
      </c>
      <c r="AN29" s="16">
        <f>'M1-In'!AL29+'M2-In'!AL29+'M3-In'!AL29</f>
        <v>0</v>
      </c>
      <c r="AO29" s="16">
        <f t="shared" si="26"/>
        <v>0</v>
      </c>
      <c r="AP29" s="16">
        <f t="shared" si="7"/>
        <v>0</v>
      </c>
      <c r="AQ29" s="16">
        <f>'M1-In'!AM29+'M2-In'!AM29+'M3-In'!AM29</f>
        <v>0</v>
      </c>
      <c r="AR29" s="16">
        <f t="shared" si="27"/>
        <v>0</v>
      </c>
      <c r="AS29" s="16">
        <f t="shared" si="8"/>
        <v>0</v>
      </c>
      <c r="AT29" s="16">
        <f>BerM1!AO29+BerM2!AO29+BerM3!AO29</f>
        <v>0</v>
      </c>
      <c r="AU29" s="16">
        <f t="shared" si="28"/>
        <v>0</v>
      </c>
      <c r="AV29" s="16">
        <f t="shared" si="9"/>
        <v>0</v>
      </c>
      <c r="AW29" s="16">
        <f ca="1">IF(A29=1,"Verbessern",MIN(gmk,BerM1!AQ29+BerM2!AQ29+BerM3!AQ29))</f>
        <v>0</v>
      </c>
      <c r="AX29" s="16">
        <f t="shared" ca="1" si="10"/>
        <v>0</v>
      </c>
      <c r="AY29" s="16">
        <f t="shared" ca="1" si="11"/>
        <v>0</v>
      </c>
      <c r="AZ29" s="16">
        <f t="shared" ca="1" si="12"/>
        <v>0</v>
      </c>
      <c r="BA29" s="6">
        <f t="shared" si="29"/>
        <v>0</v>
      </c>
      <c r="BB29" s="6">
        <f t="shared" si="13"/>
        <v>0</v>
      </c>
      <c r="BC29" s="285">
        <f t="shared" si="30"/>
        <v>0</v>
      </c>
      <c r="BD29" s="16">
        <f t="shared" ca="1" si="14"/>
        <v>0</v>
      </c>
      <c r="BE29" s="42">
        <f t="shared" ca="1" si="15"/>
        <v>0</v>
      </c>
      <c r="BF29" s="16">
        <f ca="1">IF(A29=1,"Verbessern",BerM1!AT29+BerM2!AT29+BerM3!AT29)</f>
        <v>0</v>
      </c>
      <c r="BG29" s="16">
        <f t="shared" ca="1" si="31"/>
        <v>0</v>
      </c>
      <c r="BH29" s="16">
        <f t="shared" ca="1" si="32"/>
        <v>0</v>
      </c>
      <c r="BI29" s="16">
        <f t="shared" ca="1" si="33"/>
        <v>0</v>
      </c>
      <c r="BJ29" s="16">
        <f t="shared" ca="1" si="34"/>
        <v>0</v>
      </c>
      <c r="BK29" s="16">
        <f t="shared" ca="1" si="16"/>
        <v>0</v>
      </c>
      <c r="BL29" s="6">
        <f t="shared" ca="1" si="17"/>
        <v>0</v>
      </c>
      <c r="BM29" s="92">
        <f t="shared" ca="1" si="35"/>
        <v>0</v>
      </c>
      <c r="BN29" s="16">
        <f t="shared" ca="1" si="36"/>
        <v>0</v>
      </c>
      <c r="BO29" s="16" t="str">
        <f t="shared" si="37"/>
        <v>OK</v>
      </c>
      <c r="BP29" s="16">
        <f t="shared" si="38"/>
        <v>0</v>
      </c>
      <c r="BQ29" s="93"/>
      <c r="BR29" s="16">
        <f t="shared" si="39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43101</v>
      </c>
      <c r="D30" s="65">
        <f>Ident!F30-C30+1-(INT((CHOOSE(WEEKDAY(C30),0,1,2,3,4,5,6)+(Ident!F30-C30+1))/7))-(INT((CHOOSE(WEEKDAY(C30),6,0,1,2,3,4,5)+(Ident!F30-C30+1))/7))</f>
        <v>-30785</v>
      </c>
      <c r="E30" s="6">
        <f>Kal!B$13-C30+1-(INT((CHOOSE(WEEKDAY(C30),0,1,2,3,4,5,6)+(Kal!B$13-C30+1))/7))-(INT((CHOOSE(WEEKDAY(C30),6,0,1,2,3,4,5)+(Kal!B$13-C30+1))/7))</f>
        <v>65</v>
      </c>
      <c r="F30" s="6">
        <f>Ident!F30-Kal!A$11+1-(INT((CHOOSE(WEEKDAY(Kal!A$11),0,1,2,3,4,5,6)+(Ident!F30-Kal!A$11+1))/7))-(INT((CHOOSE(WEEKDAY(Kal!A$11),6,0,1,2,3,4,5)+(Ident!F30-Kal!A$11+1))/7))</f>
        <v>-30785</v>
      </c>
      <c r="G30" s="6">
        <f>IF(AND(Ident!E30&lt;&gt;0,Ident!F30&lt;&gt;0),D30,IF(AND(Ident!E30&lt;&gt;0,Ident!F30=0),E30,IF(AND(Ident!E30=0,Ident!F30&lt;&gt;0),F30,ad5kw)))</f>
        <v>65</v>
      </c>
      <c r="H30" s="75">
        <f>ROUND(G30*Ident!L30,2)</f>
        <v>0</v>
      </c>
      <c r="I30" s="82"/>
      <c r="J30" s="73">
        <f>BerM1!W30+BerM2!W30+BerM3!W30</f>
        <v>0</v>
      </c>
      <c r="K30" s="73">
        <f t="shared" si="0"/>
        <v>0</v>
      </c>
      <c r="L30" s="73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6">
        <f>ROUND((BerM1!I30+BerM2!I30+BerM3!I30)/(malu1+malu2+malu3),2)</f>
        <v>0</v>
      </c>
      <c r="Q30" s="6">
        <f>ROUND((BerM1!J30+BerM2!J30+BerM3!J30)/(dima1+dima2+dima3),2)</f>
        <v>0</v>
      </c>
      <c r="R30" s="6">
        <f>ROUND((BerM1!K30+BerM2!K30+BerM3!K30)/(wome1+wome2+wome3),2)</f>
        <v>0</v>
      </c>
      <c r="S30" s="6">
        <f>ROUND((BerM1!L30+BerM2!L30+BerM3!L30)/(doje1+doje2+doje3),2)</f>
        <v>0</v>
      </c>
      <c r="T30" s="6">
        <f>ROUND((BerM1!M30+BerM2!M30+BerM3!M30)/(vrve1+vrve2+vrve3),2)</f>
        <v>0</v>
      </c>
      <c r="U30" s="6">
        <f>ROUND((BerM1!N30+BerM2!N30+BerM3!N30)/(zasa1+zasa2+zasa3),2)</f>
        <v>0</v>
      </c>
      <c r="V30" s="6">
        <f>ROUND((BerM1!O30+BerM2!O30+BerM3!O30)/(zodi1+zodi2+zodi3),2)</f>
        <v>0</v>
      </c>
      <c r="W30" s="6">
        <f>ROUND(('M1-In'!U30+'M2-In'!U30+'M3-In'!U30)*7/(malu1+malu2+malu3+dima1+dima2+dima3+wome1+wome2+wome3+doje1+doje2+doje3+vrve1+vrve2+vrve3+zasa1+zasa2+zasa3+zodi1+zodi2+zodi3),2)</f>
        <v>0</v>
      </c>
      <c r="X30" s="6">
        <f t="shared" si="18"/>
        <v>0</v>
      </c>
      <c r="Y30" s="16">
        <f t="shared" si="19"/>
        <v>0</v>
      </c>
      <c r="Z30" s="42">
        <f t="shared" si="20"/>
        <v>1</v>
      </c>
      <c r="AA30" s="16" t="str">
        <f t="shared" si="21"/>
        <v>Teilzeit</v>
      </c>
      <c r="AB30" s="16">
        <f>'M1-In'!AG30+'M1-In'!AH30+'M2-In'!AG30+'M2-In'!AH30+'M3-In'!AG30+'M3-In'!AH30</f>
        <v>0</v>
      </c>
      <c r="AC30" s="16">
        <f t="shared" si="22"/>
        <v>0</v>
      </c>
      <c r="AD30" s="16">
        <f t="shared" si="3"/>
        <v>0</v>
      </c>
      <c r="AE30" s="16">
        <f>'M1-In'!AI30+'M2-In'!AI30+'M3-In'!AI30</f>
        <v>0</v>
      </c>
      <c r="AF30" s="16">
        <f t="shared" si="23"/>
        <v>0</v>
      </c>
      <c r="AG30" s="16">
        <f t="shared" si="4"/>
        <v>0</v>
      </c>
      <c r="AH30" s="16">
        <f>'M1-In'!AJ30+'M2-In'!AJ30+'M3-In'!AJ30</f>
        <v>0</v>
      </c>
      <c r="AI30" s="16">
        <f t="shared" si="24"/>
        <v>0</v>
      </c>
      <c r="AJ30" s="16">
        <f t="shared" si="5"/>
        <v>0</v>
      </c>
      <c r="AK30" s="16">
        <f>'M1-In'!AK30+'M2-In'!AK30+'M3-In'!AK30</f>
        <v>0</v>
      </c>
      <c r="AL30" s="16">
        <f t="shared" si="25"/>
        <v>0</v>
      </c>
      <c r="AM30" s="16">
        <f t="shared" si="6"/>
        <v>0</v>
      </c>
      <c r="AN30" s="16">
        <f>'M1-In'!AL30+'M2-In'!AL30+'M3-In'!AL30</f>
        <v>0</v>
      </c>
      <c r="AO30" s="16">
        <f t="shared" si="26"/>
        <v>0</v>
      </c>
      <c r="AP30" s="16">
        <f t="shared" si="7"/>
        <v>0</v>
      </c>
      <c r="AQ30" s="16">
        <f>'M1-In'!AM30+'M2-In'!AM30+'M3-In'!AM30</f>
        <v>0</v>
      </c>
      <c r="AR30" s="16">
        <f t="shared" si="27"/>
        <v>0</v>
      </c>
      <c r="AS30" s="16">
        <f t="shared" si="8"/>
        <v>0</v>
      </c>
      <c r="AT30" s="16">
        <f>BerM1!AO30+BerM2!AO30+BerM3!AO30</f>
        <v>0</v>
      </c>
      <c r="AU30" s="16">
        <f t="shared" si="28"/>
        <v>0</v>
      </c>
      <c r="AV30" s="16">
        <f t="shared" si="9"/>
        <v>0</v>
      </c>
      <c r="AW30" s="16">
        <f ca="1">IF(A30=1,"Verbessern",MIN(gmk,BerM1!AQ30+BerM2!AQ30+BerM3!AQ30))</f>
        <v>0</v>
      </c>
      <c r="AX30" s="16">
        <f t="shared" ca="1" si="10"/>
        <v>0</v>
      </c>
      <c r="AY30" s="16">
        <f t="shared" ca="1" si="11"/>
        <v>0</v>
      </c>
      <c r="AZ30" s="16">
        <f t="shared" ca="1" si="12"/>
        <v>0</v>
      </c>
      <c r="BA30" s="6">
        <f t="shared" si="29"/>
        <v>0</v>
      </c>
      <c r="BB30" s="6">
        <f t="shared" si="13"/>
        <v>0</v>
      </c>
      <c r="BC30" s="285">
        <f t="shared" si="30"/>
        <v>0</v>
      </c>
      <c r="BD30" s="16">
        <f t="shared" ca="1" si="14"/>
        <v>0</v>
      </c>
      <c r="BE30" s="42">
        <f t="shared" ca="1" si="15"/>
        <v>0</v>
      </c>
      <c r="BF30" s="16">
        <f ca="1">IF(A30=1,"Verbessern",BerM1!AT30+BerM2!AT30+BerM3!AT30)</f>
        <v>0</v>
      </c>
      <c r="BG30" s="16">
        <f t="shared" ca="1" si="31"/>
        <v>0</v>
      </c>
      <c r="BH30" s="16">
        <f t="shared" ca="1" si="32"/>
        <v>0</v>
      </c>
      <c r="BI30" s="16">
        <f t="shared" ca="1" si="33"/>
        <v>0</v>
      </c>
      <c r="BJ30" s="16">
        <f t="shared" ca="1" si="34"/>
        <v>0</v>
      </c>
      <c r="BK30" s="16">
        <f t="shared" ca="1" si="16"/>
        <v>0</v>
      </c>
      <c r="BL30" s="6">
        <f t="shared" ca="1" si="17"/>
        <v>0</v>
      </c>
      <c r="BM30" s="92">
        <f t="shared" ca="1" si="35"/>
        <v>0</v>
      </c>
      <c r="BN30" s="16">
        <f t="shared" ca="1" si="36"/>
        <v>0</v>
      </c>
      <c r="BO30" s="16" t="str">
        <f t="shared" si="37"/>
        <v>OK</v>
      </c>
      <c r="BP30" s="16">
        <f t="shared" si="38"/>
        <v>0</v>
      </c>
      <c r="BQ30" s="93"/>
      <c r="BR30" s="16">
        <f t="shared" si="39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43101</v>
      </c>
      <c r="D31" s="65">
        <f>Ident!F31-C31+1-(INT((CHOOSE(WEEKDAY(C31),0,1,2,3,4,5,6)+(Ident!F31-C31+1))/7))-(INT((CHOOSE(WEEKDAY(C31),6,0,1,2,3,4,5)+(Ident!F31-C31+1))/7))</f>
        <v>-30785</v>
      </c>
      <c r="E31" s="6">
        <f>Kal!B$13-C31+1-(INT((CHOOSE(WEEKDAY(C31),0,1,2,3,4,5,6)+(Kal!B$13-C31+1))/7))-(INT((CHOOSE(WEEKDAY(C31),6,0,1,2,3,4,5)+(Kal!B$13-C31+1))/7))</f>
        <v>65</v>
      </c>
      <c r="F31" s="6">
        <f>Ident!F31-Kal!A$11+1-(INT((CHOOSE(WEEKDAY(Kal!A$11),0,1,2,3,4,5,6)+(Ident!F31-Kal!A$11+1))/7))-(INT((CHOOSE(WEEKDAY(Kal!A$11),6,0,1,2,3,4,5)+(Ident!F31-Kal!A$11+1))/7))</f>
        <v>-30785</v>
      </c>
      <c r="G31" s="6">
        <f>IF(AND(Ident!E31&lt;&gt;0,Ident!F31&lt;&gt;0),D31,IF(AND(Ident!E31&lt;&gt;0,Ident!F31=0),E31,IF(AND(Ident!E31=0,Ident!F31&lt;&gt;0),F31,ad5kw)))</f>
        <v>65</v>
      </c>
      <c r="H31" s="75">
        <f>ROUND(G31*Ident!L31,2)</f>
        <v>0</v>
      </c>
      <c r="I31" s="82"/>
      <c r="J31" s="73">
        <f>BerM1!W31+BerM2!W31+BerM3!W31</f>
        <v>0</v>
      </c>
      <c r="K31" s="73">
        <f t="shared" si="0"/>
        <v>0</v>
      </c>
      <c r="L31" s="73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6">
        <f>ROUND((BerM1!I31+BerM2!I31+BerM3!I31)/(malu1+malu2+malu3),2)</f>
        <v>0</v>
      </c>
      <c r="Q31" s="6">
        <f>ROUND((BerM1!J31+BerM2!J31+BerM3!J31)/(dima1+dima2+dima3),2)</f>
        <v>0</v>
      </c>
      <c r="R31" s="6">
        <f>ROUND((BerM1!K31+BerM2!K31+BerM3!K31)/(wome1+wome2+wome3),2)</f>
        <v>0</v>
      </c>
      <c r="S31" s="6">
        <f>ROUND((BerM1!L31+BerM2!L31+BerM3!L31)/(doje1+doje2+doje3),2)</f>
        <v>0</v>
      </c>
      <c r="T31" s="6">
        <f>ROUND((BerM1!M31+BerM2!M31+BerM3!M31)/(vrve1+vrve2+vrve3),2)</f>
        <v>0</v>
      </c>
      <c r="U31" s="6">
        <f>ROUND((BerM1!N31+BerM2!N31+BerM3!N31)/(zasa1+zasa2+zasa3),2)</f>
        <v>0</v>
      </c>
      <c r="V31" s="6">
        <f>ROUND((BerM1!O31+BerM2!O31+BerM3!O31)/(zodi1+zodi2+zodi3),2)</f>
        <v>0</v>
      </c>
      <c r="W31" s="6">
        <f>ROUND(('M1-In'!U31+'M2-In'!U31+'M3-In'!U31)*7/(malu1+malu2+malu3+dima1+dima2+dima3+wome1+wome2+wome3+doje1+doje2+doje3+vrve1+vrve2+vrve3+zasa1+zasa2+zasa3+zodi1+zodi2+zodi3),2)</f>
        <v>0</v>
      </c>
      <c r="X31" s="6">
        <f t="shared" si="18"/>
        <v>0</v>
      </c>
      <c r="Y31" s="16">
        <f t="shared" si="19"/>
        <v>0</v>
      </c>
      <c r="Z31" s="42">
        <f t="shared" si="20"/>
        <v>1</v>
      </c>
      <c r="AA31" s="16" t="str">
        <f t="shared" si="21"/>
        <v>Teilzeit</v>
      </c>
      <c r="AB31" s="16">
        <f>'M1-In'!AG31+'M1-In'!AH31+'M2-In'!AG31+'M2-In'!AH31+'M3-In'!AG31+'M3-In'!AH31</f>
        <v>0</v>
      </c>
      <c r="AC31" s="16">
        <f t="shared" si="22"/>
        <v>0</v>
      </c>
      <c r="AD31" s="16">
        <f t="shared" si="3"/>
        <v>0</v>
      </c>
      <c r="AE31" s="16">
        <f>'M1-In'!AI31+'M2-In'!AI31+'M3-In'!AI31</f>
        <v>0</v>
      </c>
      <c r="AF31" s="16">
        <f t="shared" si="23"/>
        <v>0</v>
      </c>
      <c r="AG31" s="16">
        <f t="shared" si="4"/>
        <v>0</v>
      </c>
      <c r="AH31" s="16">
        <f>'M1-In'!AJ31+'M2-In'!AJ31+'M3-In'!AJ31</f>
        <v>0</v>
      </c>
      <c r="AI31" s="16">
        <f t="shared" si="24"/>
        <v>0</v>
      </c>
      <c r="AJ31" s="16">
        <f t="shared" si="5"/>
        <v>0</v>
      </c>
      <c r="AK31" s="16">
        <f>'M1-In'!AK31+'M2-In'!AK31+'M3-In'!AK31</f>
        <v>0</v>
      </c>
      <c r="AL31" s="16">
        <f t="shared" si="25"/>
        <v>0</v>
      </c>
      <c r="AM31" s="16">
        <f t="shared" si="6"/>
        <v>0</v>
      </c>
      <c r="AN31" s="16">
        <f>'M1-In'!AL31+'M2-In'!AL31+'M3-In'!AL31</f>
        <v>0</v>
      </c>
      <c r="AO31" s="16">
        <f t="shared" si="26"/>
        <v>0</v>
      </c>
      <c r="AP31" s="16">
        <f t="shared" si="7"/>
        <v>0</v>
      </c>
      <c r="AQ31" s="16">
        <f>'M1-In'!AM31+'M2-In'!AM31+'M3-In'!AM31</f>
        <v>0</v>
      </c>
      <c r="AR31" s="16">
        <f t="shared" si="27"/>
        <v>0</v>
      </c>
      <c r="AS31" s="16">
        <f t="shared" si="8"/>
        <v>0</v>
      </c>
      <c r="AT31" s="16">
        <f>BerM1!AO31+BerM2!AO31+BerM3!AO31</f>
        <v>0</v>
      </c>
      <c r="AU31" s="16">
        <f t="shared" si="28"/>
        <v>0</v>
      </c>
      <c r="AV31" s="16">
        <f t="shared" si="9"/>
        <v>0</v>
      </c>
      <c r="AW31" s="16">
        <f ca="1">IF(A31=1,"Verbessern",MIN(gmk,BerM1!AQ31+BerM2!AQ31+BerM3!AQ31))</f>
        <v>0</v>
      </c>
      <c r="AX31" s="16">
        <f t="shared" ca="1" si="10"/>
        <v>0</v>
      </c>
      <c r="AY31" s="16">
        <f t="shared" ca="1" si="11"/>
        <v>0</v>
      </c>
      <c r="AZ31" s="16">
        <f t="shared" ca="1" si="12"/>
        <v>0</v>
      </c>
      <c r="BA31" s="6">
        <f t="shared" si="29"/>
        <v>0</v>
      </c>
      <c r="BB31" s="6">
        <f t="shared" si="13"/>
        <v>0</v>
      </c>
      <c r="BC31" s="285">
        <f t="shared" si="30"/>
        <v>0</v>
      </c>
      <c r="BD31" s="16">
        <f t="shared" ca="1" si="14"/>
        <v>0</v>
      </c>
      <c r="BE31" s="42">
        <f t="shared" ca="1" si="15"/>
        <v>0</v>
      </c>
      <c r="BF31" s="16">
        <f ca="1">IF(A31=1,"Verbessern",BerM1!AT31+BerM2!AT31+BerM3!AT31)</f>
        <v>0</v>
      </c>
      <c r="BG31" s="16">
        <f t="shared" ca="1" si="31"/>
        <v>0</v>
      </c>
      <c r="BH31" s="16">
        <f t="shared" ca="1" si="32"/>
        <v>0</v>
      </c>
      <c r="BI31" s="16">
        <f t="shared" ca="1" si="33"/>
        <v>0</v>
      </c>
      <c r="BJ31" s="16">
        <f t="shared" ca="1" si="34"/>
        <v>0</v>
      </c>
      <c r="BK31" s="16">
        <f t="shared" ca="1" si="16"/>
        <v>0</v>
      </c>
      <c r="BL31" s="6">
        <f t="shared" ca="1" si="17"/>
        <v>0</v>
      </c>
      <c r="BM31" s="92">
        <f t="shared" ca="1" si="35"/>
        <v>0</v>
      </c>
      <c r="BN31" s="16">
        <f t="shared" ca="1" si="36"/>
        <v>0</v>
      </c>
      <c r="BO31" s="16" t="str">
        <f t="shared" si="37"/>
        <v>OK</v>
      </c>
      <c r="BP31" s="16">
        <f t="shared" si="38"/>
        <v>0</v>
      </c>
      <c r="BQ31" s="93"/>
      <c r="BR31" s="16">
        <f t="shared" si="39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43101</v>
      </c>
      <c r="D32" s="65">
        <f>Ident!F32-C32+1-(INT((CHOOSE(WEEKDAY(C32),0,1,2,3,4,5,6)+(Ident!F32-C32+1))/7))-(INT((CHOOSE(WEEKDAY(C32),6,0,1,2,3,4,5)+(Ident!F32-C32+1))/7))</f>
        <v>-30785</v>
      </c>
      <c r="E32" s="6">
        <f>Kal!B$13-C32+1-(INT((CHOOSE(WEEKDAY(C32),0,1,2,3,4,5,6)+(Kal!B$13-C32+1))/7))-(INT((CHOOSE(WEEKDAY(C32),6,0,1,2,3,4,5)+(Kal!B$13-C32+1))/7))</f>
        <v>65</v>
      </c>
      <c r="F32" s="6">
        <f>Ident!F32-Kal!A$11+1-(INT((CHOOSE(WEEKDAY(Kal!A$11),0,1,2,3,4,5,6)+(Ident!F32-Kal!A$11+1))/7))-(INT((CHOOSE(WEEKDAY(Kal!A$11),6,0,1,2,3,4,5)+(Ident!F32-Kal!A$11+1))/7))</f>
        <v>-30785</v>
      </c>
      <c r="G32" s="6">
        <f>IF(AND(Ident!E32&lt;&gt;0,Ident!F32&lt;&gt;0),D32,IF(AND(Ident!E32&lt;&gt;0,Ident!F32=0),E32,IF(AND(Ident!E32=0,Ident!F32&lt;&gt;0),F32,ad5kw)))</f>
        <v>65</v>
      </c>
      <c r="H32" s="75">
        <f>ROUND(G32*Ident!L32,2)</f>
        <v>0</v>
      </c>
      <c r="I32" s="82"/>
      <c r="J32" s="73">
        <f>BerM1!W32+BerM2!W32+BerM3!W32</f>
        <v>0</v>
      </c>
      <c r="K32" s="73">
        <f t="shared" si="0"/>
        <v>0</v>
      </c>
      <c r="L32" s="73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6">
        <f>ROUND((BerM1!I32+BerM2!I32+BerM3!I32)/(malu1+malu2+malu3),2)</f>
        <v>0</v>
      </c>
      <c r="Q32" s="6">
        <f>ROUND((BerM1!J32+BerM2!J32+BerM3!J32)/(dima1+dima2+dima3),2)</f>
        <v>0</v>
      </c>
      <c r="R32" s="6">
        <f>ROUND((BerM1!K32+BerM2!K32+BerM3!K32)/(wome1+wome2+wome3),2)</f>
        <v>0</v>
      </c>
      <c r="S32" s="6">
        <f>ROUND((BerM1!L32+BerM2!L32+BerM3!L32)/(doje1+doje2+doje3),2)</f>
        <v>0</v>
      </c>
      <c r="T32" s="6">
        <f>ROUND((BerM1!M32+BerM2!M32+BerM3!M32)/(vrve1+vrve2+vrve3),2)</f>
        <v>0</v>
      </c>
      <c r="U32" s="6">
        <f>ROUND((BerM1!N32+BerM2!N32+BerM3!N32)/(zasa1+zasa2+zasa3),2)</f>
        <v>0</v>
      </c>
      <c r="V32" s="6">
        <f>ROUND((BerM1!O32+BerM2!O32+BerM3!O32)/(zodi1+zodi2+zodi3),2)</f>
        <v>0</v>
      </c>
      <c r="W32" s="6">
        <f>ROUND(('M1-In'!U32+'M2-In'!U32+'M3-In'!U32)*7/(malu1+malu2+malu3+dima1+dima2+dima3+wome1+wome2+wome3+doje1+doje2+doje3+vrve1+vrve2+vrve3+zasa1+zasa2+zasa3+zodi1+zodi2+zodi3),2)</f>
        <v>0</v>
      </c>
      <c r="X32" s="6">
        <f t="shared" si="18"/>
        <v>0</v>
      </c>
      <c r="Y32" s="16">
        <f t="shared" si="19"/>
        <v>0</v>
      </c>
      <c r="Z32" s="42">
        <f t="shared" si="20"/>
        <v>1</v>
      </c>
      <c r="AA32" s="16" t="str">
        <f t="shared" si="21"/>
        <v>Teilzeit</v>
      </c>
      <c r="AB32" s="16">
        <f>'M1-In'!AG32+'M1-In'!AH32+'M2-In'!AG32+'M2-In'!AH32+'M3-In'!AG32+'M3-In'!AH32</f>
        <v>0</v>
      </c>
      <c r="AC32" s="16">
        <f t="shared" si="22"/>
        <v>0</v>
      </c>
      <c r="AD32" s="16">
        <f t="shared" si="3"/>
        <v>0</v>
      </c>
      <c r="AE32" s="16">
        <f>'M1-In'!AI32+'M2-In'!AI32+'M3-In'!AI32</f>
        <v>0</v>
      </c>
      <c r="AF32" s="16">
        <f t="shared" si="23"/>
        <v>0</v>
      </c>
      <c r="AG32" s="16">
        <f t="shared" si="4"/>
        <v>0</v>
      </c>
      <c r="AH32" s="16">
        <f>'M1-In'!AJ32+'M2-In'!AJ32+'M3-In'!AJ32</f>
        <v>0</v>
      </c>
      <c r="AI32" s="16">
        <f t="shared" si="24"/>
        <v>0</v>
      </c>
      <c r="AJ32" s="16">
        <f t="shared" si="5"/>
        <v>0</v>
      </c>
      <c r="AK32" s="16">
        <f>'M1-In'!AK32+'M2-In'!AK32+'M3-In'!AK32</f>
        <v>0</v>
      </c>
      <c r="AL32" s="16">
        <f t="shared" si="25"/>
        <v>0</v>
      </c>
      <c r="AM32" s="16">
        <f t="shared" si="6"/>
        <v>0</v>
      </c>
      <c r="AN32" s="16">
        <f>'M1-In'!AL32+'M2-In'!AL32+'M3-In'!AL32</f>
        <v>0</v>
      </c>
      <c r="AO32" s="16">
        <f t="shared" si="26"/>
        <v>0</v>
      </c>
      <c r="AP32" s="16">
        <f t="shared" si="7"/>
        <v>0</v>
      </c>
      <c r="AQ32" s="16">
        <f>'M1-In'!AM32+'M2-In'!AM32+'M3-In'!AM32</f>
        <v>0</v>
      </c>
      <c r="AR32" s="16">
        <f t="shared" si="27"/>
        <v>0</v>
      </c>
      <c r="AS32" s="16">
        <f t="shared" si="8"/>
        <v>0</v>
      </c>
      <c r="AT32" s="16">
        <f>BerM1!AO32+BerM2!AO32+BerM3!AO32</f>
        <v>0</v>
      </c>
      <c r="AU32" s="16">
        <f t="shared" si="28"/>
        <v>0</v>
      </c>
      <c r="AV32" s="16">
        <f t="shared" si="9"/>
        <v>0</v>
      </c>
      <c r="AW32" s="16">
        <f ca="1">IF(A32=1,"Verbessern",MIN(gmk,BerM1!AQ32+BerM2!AQ32+BerM3!AQ32))</f>
        <v>0</v>
      </c>
      <c r="AX32" s="16">
        <f t="shared" ca="1" si="10"/>
        <v>0</v>
      </c>
      <c r="AY32" s="16">
        <f t="shared" ca="1" si="11"/>
        <v>0</v>
      </c>
      <c r="AZ32" s="16">
        <f t="shared" ca="1" si="12"/>
        <v>0</v>
      </c>
      <c r="BA32" s="6">
        <f t="shared" si="29"/>
        <v>0</v>
      </c>
      <c r="BB32" s="6">
        <f t="shared" si="13"/>
        <v>0</v>
      </c>
      <c r="BC32" s="285">
        <f t="shared" si="30"/>
        <v>0</v>
      </c>
      <c r="BD32" s="16">
        <f t="shared" ca="1" si="14"/>
        <v>0</v>
      </c>
      <c r="BE32" s="42">
        <f t="shared" ca="1" si="15"/>
        <v>0</v>
      </c>
      <c r="BF32" s="16">
        <f ca="1">IF(A32=1,"Verbessern",BerM1!AT32+BerM2!AT32+BerM3!AT32)</f>
        <v>0</v>
      </c>
      <c r="BG32" s="16">
        <f t="shared" ca="1" si="31"/>
        <v>0</v>
      </c>
      <c r="BH32" s="16">
        <f t="shared" ca="1" si="32"/>
        <v>0</v>
      </c>
      <c r="BI32" s="16">
        <f t="shared" ca="1" si="33"/>
        <v>0</v>
      </c>
      <c r="BJ32" s="16">
        <f t="shared" ca="1" si="34"/>
        <v>0</v>
      </c>
      <c r="BK32" s="16">
        <f t="shared" ca="1" si="16"/>
        <v>0</v>
      </c>
      <c r="BL32" s="6">
        <f t="shared" ca="1" si="17"/>
        <v>0</v>
      </c>
      <c r="BM32" s="92">
        <f t="shared" ca="1" si="35"/>
        <v>0</v>
      </c>
      <c r="BN32" s="16">
        <f t="shared" ca="1" si="36"/>
        <v>0</v>
      </c>
      <c r="BO32" s="16" t="str">
        <f t="shared" si="37"/>
        <v>OK</v>
      </c>
      <c r="BP32" s="16">
        <f t="shared" si="38"/>
        <v>0</v>
      </c>
      <c r="BQ32" s="93"/>
      <c r="BR32" s="16">
        <f t="shared" si="39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43101</v>
      </c>
      <c r="D33" s="65">
        <f>Ident!F33-C33+1-(INT((CHOOSE(WEEKDAY(C33),0,1,2,3,4,5,6)+(Ident!F33-C33+1))/7))-(INT((CHOOSE(WEEKDAY(C33),6,0,1,2,3,4,5)+(Ident!F33-C33+1))/7))</f>
        <v>-30785</v>
      </c>
      <c r="E33" s="6">
        <f>Kal!B$13-C33+1-(INT((CHOOSE(WEEKDAY(C33),0,1,2,3,4,5,6)+(Kal!B$13-C33+1))/7))-(INT((CHOOSE(WEEKDAY(C33),6,0,1,2,3,4,5)+(Kal!B$13-C33+1))/7))</f>
        <v>65</v>
      </c>
      <c r="F33" s="6">
        <f>Ident!F33-Kal!A$11+1-(INT((CHOOSE(WEEKDAY(Kal!A$11),0,1,2,3,4,5,6)+(Ident!F33-Kal!A$11+1))/7))-(INT((CHOOSE(WEEKDAY(Kal!A$11),6,0,1,2,3,4,5)+(Ident!F33-Kal!A$11+1))/7))</f>
        <v>-30785</v>
      </c>
      <c r="G33" s="6">
        <f>IF(AND(Ident!E33&lt;&gt;0,Ident!F33&lt;&gt;0),D33,IF(AND(Ident!E33&lt;&gt;0,Ident!F33=0),E33,IF(AND(Ident!E33=0,Ident!F33&lt;&gt;0),F33,ad5kw)))</f>
        <v>65</v>
      </c>
      <c r="H33" s="75">
        <f>ROUND(G33*Ident!L33,2)</f>
        <v>0</v>
      </c>
      <c r="I33" s="82"/>
      <c r="J33" s="73">
        <f>BerM1!W33+BerM2!W33+BerM3!W33</f>
        <v>0</v>
      </c>
      <c r="K33" s="73">
        <f t="shared" si="0"/>
        <v>0</v>
      </c>
      <c r="L33" s="73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6">
        <f>ROUND((BerM1!I33+BerM2!I33+BerM3!I33)/(malu1+malu2+malu3),2)</f>
        <v>0</v>
      </c>
      <c r="Q33" s="6">
        <f>ROUND((BerM1!J33+BerM2!J33+BerM3!J33)/(dima1+dima2+dima3),2)</f>
        <v>0</v>
      </c>
      <c r="R33" s="6">
        <f>ROUND((BerM1!K33+BerM2!K33+BerM3!K33)/(wome1+wome2+wome3),2)</f>
        <v>0</v>
      </c>
      <c r="S33" s="6">
        <f>ROUND((BerM1!L33+BerM2!L33+BerM3!L33)/(doje1+doje2+doje3),2)</f>
        <v>0</v>
      </c>
      <c r="T33" s="6">
        <f>ROUND((BerM1!M33+BerM2!M33+BerM3!M33)/(vrve1+vrve2+vrve3),2)</f>
        <v>0</v>
      </c>
      <c r="U33" s="6">
        <f>ROUND((BerM1!N33+BerM2!N33+BerM3!N33)/(zasa1+zasa2+zasa3),2)</f>
        <v>0</v>
      </c>
      <c r="V33" s="6">
        <f>ROUND((BerM1!O33+BerM2!O33+BerM3!O33)/(zodi1+zodi2+zodi3),2)</f>
        <v>0</v>
      </c>
      <c r="W33" s="6">
        <f>ROUND(('M1-In'!U33+'M2-In'!U33+'M3-In'!U33)*7/(malu1+malu2+malu3+dima1+dima2+dima3+wome1+wome2+wome3+doje1+doje2+doje3+vrve1+vrve2+vrve3+zasa1+zasa2+zasa3+zodi1+zodi2+zodi3),2)</f>
        <v>0</v>
      </c>
      <c r="X33" s="6">
        <f t="shared" si="18"/>
        <v>0</v>
      </c>
      <c r="Y33" s="16">
        <f t="shared" si="19"/>
        <v>0</v>
      </c>
      <c r="Z33" s="42">
        <f t="shared" si="20"/>
        <v>1</v>
      </c>
      <c r="AA33" s="16" t="str">
        <f t="shared" si="21"/>
        <v>Teilzeit</v>
      </c>
      <c r="AB33" s="16">
        <f>'M1-In'!AG33+'M1-In'!AH33+'M2-In'!AG33+'M2-In'!AH33+'M3-In'!AG33+'M3-In'!AH33</f>
        <v>0</v>
      </c>
      <c r="AC33" s="16">
        <f t="shared" si="22"/>
        <v>0</v>
      </c>
      <c r="AD33" s="16">
        <f t="shared" si="3"/>
        <v>0</v>
      </c>
      <c r="AE33" s="16">
        <f>'M1-In'!AI33+'M2-In'!AI33+'M3-In'!AI33</f>
        <v>0</v>
      </c>
      <c r="AF33" s="16">
        <f t="shared" si="23"/>
        <v>0</v>
      </c>
      <c r="AG33" s="16">
        <f t="shared" si="4"/>
        <v>0</v>
      </c>
      <c r="AH33" s="16">
        <f>'M1-In'!AJ33+'M2-In'!AJ33+'M3-In'!AJ33</f>
        <v>0</v>
      </c>
      <c r="AI33" s="16">
        <f t="shared" si="24"/>
        <v>0</v>
      </c>
      <c r="AJ33" s="16">
        <f t="shared" si="5"/>
        <v>0</v>
      </c>
      <c r="AK33" s="16">
        <f>'M1-In'!AK33+'M2-In'!AK33+'M3-In'!AK33</f>
        <v>0</v>
      </c>
      <c r="AL33" s="16">
        <f t="shared" si="25"/>
        <v>0</v>
      </c>
      <c r="AM33" s="16">
        <f t="shared" si="6"/>
        <v>0</v>
      </c>
      <c r="AN33" s="16">
        <f>'M1-In'!AL33+'M2-In'!AL33+'M3-In'!AL33</f>
        <v>0</v>
      </c>
      <c r="AO33" s="16">
        <f t="shared" si="26"/>
        <v>0</v>
      </c>
      <c r="AP33" s="16">
        <f t="shared" si="7"/>
        <v>0</v>
      </c>
      <c r="AQ33" s="16">
        <f>'M1-In'!AM33+'M2-In'!AM33+'M3-In'!AM33</f>
        <v>0</v>
      </c>
      <c r="AR33" s="16">
        <f t="shared" si="27"/>
        <v>0</v>
      </c>
      <c r="AS33" s="16">
        <f t="shared" si="8"/>
        <v>0</v>
      </c>
      <c r="AT33" s="16">
        <f>BerM1!AO33+BerM2!AO33+BerM3!AO33</f>
        <v>0</v>
      </c>
      <c r="AU33" s="16">
        <f t="shared" si="28"/>
        <v>0</v>
      </c>
      <c r="AV33" s="16">
        <f t="shared" si="9"/>
        <v>0</v>
      </c>
      <c r="AW33" s="16">
        <f ca="1">IF(A33=1,"Verbessern",MIN(gmk,BerM1!AQ33+BerM2!AQ33+BerM3!AQ33))</f>
        <v>0</v>
      </c>
      <c r="AX33" s="16">
        <f t="shared" ca="1" si="10"/>
        <v>0</v>
      </c>
      <c r="AY33" s="16">
        <f t="shared" ca="1" si="11"/>
        <v>0</v>
      </c>
      <c r="AZ33" s="16">
        <f t="shared" ca="1" si="12"/>
        <v>0</v>
      </c>
      <c r="BA33" s="6">
        <f t="shared" si="29"/>
        <v>0</v>
      </c>
      <c r="BB33" s="6">
        <f t="shared" si="13"/>
        <v>0</v>
      </c>
      <c r="BC33" s="285">
        <f t="shared" si="30"/>
        <v>0</v>
      </c>
      <c r="BD33" s="16">
        <f t="shared" ca="1" si="14"/>
        <v>0</v>
      </c>
      <c r="BE33" s="42">
        <f t="shared" ca="1" si="15"/>
        <v>0</v>
      </c>
      <c r="BF33" s="16">
        <f ca="1">IF(A33=1,"Verbessern",BerM1!AT33+BerM2!AT33+BerM3!AT33)</f>
        <v>0</v>
      </c>
      <c r="BG33" s="16">
        <f t="shared" ca="1" si="31"/>
        <v>0</v>
      </c>
      <c r="BH33" s="16">
        <f t="shared" ca="1" si="32"/>
        <v>0</v>
      </c>
      <c r="BI33" s="16">
        <f t="shared" ca="1" si="33"/>
        <v>0</v>
      </c>
      <c r="BJ33" s="16">
        <f t="shared" ca="1" si="34"/>
        <v>0</v>
      </c>
      <c r="BK33" s="16">
        <f t="shared" ca="1" si="16"/>
        <v>0</v>
      </c>
      <c r="BL33" s="6">
        <f t="shared" ca="1" si="17"/>
        <v>0</v>
      </c>
      <c r="BM33" s="92">
        <f t="shared" ca="1" si="35"/>
        <v>0</v>
      </c>
      <c r="BN33" s="16">
        <f t="shared" ca="1" si="36"/>
        <v>0</v>
      </c>
      <c r="BO33" s="16" t="str">
        <f t="shared" si="37"/>
        <v>OK</v>
      </c>
      <c r="BP33" s="16">
        <f t="shared" si="38"/>
        <v>0</v>
      </c>
      <c r="BQ33" s="93"/>
      <c r="BR33" s="16">
        <f t="shared" si="39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43101</v>
      </c>
      <c r="D34" s="65">
        <f>Ident!F34-C34+1-(INT((CHOOSE(WEEKDAY(C34),0,1,2,3,4,5,6)+(Ident!F34-C34+1))/7))-(INT((CHOOSE(WEEKDAY(C34),6,0,1,2,3,4,5)+(Ident!F34-C34+1))/7))</f>
        <v>-30785</v>
      </c>
      <c r="E34" s="6">
        <f>Kal!B$13-C34+1-(INT((CHOOSE(WEEKDAY(C34),0,1,2,3,4,5,6)+(Kal!B$13-C34+1))/7))-(INT((CHOOSE(WEEKDAY(C34),6,0,1,2,3,4,5)+(Kal!B$13-C34+1))/7))</f>
        <v>65</v>
      </c>
      <c r="F34" s="6">
        <f>Ident!F34-Kal!A$11+1-(INT((CHOOSE(WEEKDAY(Kal!A$11),0,1,2,3,4,5,6)+(Ident!F34-Kal!A$11+1))/7))-(INT((CHOOSE(WEEKDAY(Kal!A$11),6,0,1,2,3,4,5)+(Ident!F34-Kal!A$11+1))/7))</f>
        <v>-30785</v>
      </c>
      <c r="G34" s="6">
        <f>IF(AND(Ident!E34&lt;&gt;0,Ident!F34&lt;&gt;0),D34,IF(AND(Ident!E34&lt;&gt;0,Ident!F34=0),E34,IF(AND(Ident!E34=0,Ident!F34&lt;&gt;0),F34,ad5kw)))</f>
        <v>65</v>
      </c>
      <c r="H34" s="75">
        <f>ROUND(G34*Ident!L34,2)</f>
        <v>0</v>
      </c>
      <c r="I34" s="82"/>
      <c r="J34" s="73">
        <f>BerM1!W34+BerM2!W34+BerM3!W34</f>
        <v>0</v>
      </c>
      <c r="K34" s="73">
        <f t="shared" si="0"/>
        <v>0</v>
      </c>
      <c r="L34" s="73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6">
        <f>ROUND((BerM1!I34+BerM2!I34+BerM3!I34)/(malu1+malu2+malu3),2)</f>
        <v>0</v>
      </c>
      <c r="Q34" s="6">
        <f>ROUND((BerM1!J34+BerM2!J34+BerM3!J34)/(dima1+dima2+dima3),2)</f>
        <v>0</v>
      </c>
      <c r="R34" s="6">
        <f>ROUND((BerM1!K34+BerM2!K34+BerM3!K34)/(wome1+wome2+wome3),2)</f>
        <v>0</v>
      </c>
      <c r="S34" s="6">
        <f>ROUND((BerM1!L34+BerM2!L34+BerM3!L34)/(doje1+doje2+doje3),2)</f>
        <v>0</v>
      </c>
      <c r="T34" s="6">
        <f>ROUND((BerM1!M34+BerM2!M34+BerM3!M34)/(vrve1+vrve2+vrve3),2)</f>
        <v>0</v>
      </c>
      <c r="U34" s="6">
        <f>ROUND((BerM1!N34+BerM2!N34+BerM3!N34)/(zasa1+zasa2+zasa3),2)</f>
        <v>0</v>
      </c>
      <c r="V34" s="6">
        <f>ROUND((BerM1!O34+BerM2!O34+BerM3!O34)/(zodi1+zodi2+zodi3),2)</f>
        <v>0</v>
      </c>
      <c r="W34" s="6">
        <f>ROUND(('M1-In'!U34+'M2-In'!U34+'M3-In'!U34)*7/(malu1+malu2+malu3+dima1+dima2+dima3+wome1+wome2+wome3+doje1+doje2+doje3+vrve1+vrve2+vrve3+zasa1+zasa2+zasa3+zodi1+zodi2+zodi3),2)</f>
        <v>0</v>
      </c>
      <c r="X34" s="6">
        <f t="shared" si="18"/>
        <v>0</v>
      </c>
      <c r="Y34" s="16">
        <f t="shared" si="19"/>
        <v>0</v>
      </c>
      <c r="Z34" s="42">
        <f t="shared" si="20"/>
        <v>1</v>
      </c>
      <c r="AA34" s="16" t="str">
        <f t="shared" si="21"/>
        <v>Teilzeit</v>
      </c>
      <c r="AB34" s="16">
        <f>'M1-In'!AG34+'M1-In'!AH34+'M2-In'!AG34+'M2-In'!AH34+'M3-In'!AG34+'M3-In'!AH34</f>
        <v>0</v>
      </c>
      <c r="AC34" s="16">
        <f t="shared" si="22"/>
        <v>0</v>
      </c>
      <c r="AD34" s="16">
        <f t="shared" si="3"/>
        <v>0</v>
      </c>
      <c r="AE34" s="16">
        <f>'M1-In'!AI34+'M2-In'!AI34+'M3-In'!AI34</f>
        <v>0</v>
      </c>
      <c r="AF34" s="16">
        <f t="shared" si="23"/>
        <v>0</v>
      </c>
      <c r="AG34" s="16">
        <f t="shared" si="4"/>
        <v>0</v>
      </c>
      <c r="AH34" s="16">
        <f>'M1-In'!AJ34+'M2-In'!AJ34+'M3-In'!AJ34</f>
        <v>0</v>
      </c>
      <c r="AI34" s="16">
        <f t="shared" si="24"/>
        <v>0</v>
      </c>
      <c r="AJ34" s="16">
        <f t="shared" si="5"/>
        <v>0</v>
      </c>
      <c r="AK34" s="16">
        <f>'M1-In'!AK34+'M2-In'!AK34+'M3-In'!AK34</f>
        <v>0</v>
      </c>
      <c r="AL34" s="16">
        <f t="shared" si="25"/>
        <v>0</v>
      </c>
      <c r="AM34" s="16">
        <f t="shared" si="6"/>
        <v>0</v>
      </c>
      <c r="AN34" s="16">
        <f>'M1-In'!AL34+'M2-In'!AL34+'M3-In'!AL34</f>
        <v>0</v>
      </c>
      <c r="AO34" s="16">
        <f t="shared" si="26"/>
        <v>0</v>
      </c>
      <c r="AP34" s="16">
        <f t="shared" si="7"/>
        <v>0</v>
      </c>
      <c r="AQ34" s="16">
        <f>'M1-In'!AM34+'M2-In'!AM34+'M3-In'!AM34</f>
        <v>0</v>
      </c>
      <c r="AR34" s="16">
        <f t="shared" si="27"/>
        <v>0</v>
      </c>
      <c r="AS34" s="16">
        <f t="shared" si="8"/>
        <v>0</v>
      </c>
      <c r="AT34" s="16">
        <f>BerM1!AO34+BerM2!AO34+BerM3!AO34</f>
        <v>0</v>
      </c>
      <c r="AU34" s="16">
        <f t="shared" si="28"/>
        <v>0</v>
      </c>
      <c r="AV34" s="16">
        <f t="shared" si="9"/>
        <v>0</v>
      </c>
      <c r="AW34" s="16">
        <f ca="1">IF(A34=1,"Verbessern",MIN(gmk,BerM1!AQ34+BerM2!AQ34+BerM3!AQ34))</f>
        <v>0</v>
      </c>
      <c r="AX34" s="16">
        <f t="shared" ca="1" si="10"/>
        <v>0</v>
      </c>
      <c r="AY34" s="16">
        <f t="shared" ca="1" si="11"/>
        <v>0</v>
      </c>
      <c r="AZ34" s="16">
        <f t="shared" ca="1" si="12"/>
        <v>0</v>
      </c>
      <c r="BA34" s="6">
        <f t="shared" si="29"/>
        <v>0</v>
      </c>
      <c r="BB34" s="6">
        <f t="shared" si="13"/>
        <v>0</v>
      </c>
      <c r="BC34" s="285">
        <f t="shared" si="30"/>
        <v>0</v>
      </c>
      <c r="BD34" s="16">
        <f t="shared" ca="1" si="14"/>
        <v>0</v>
      </c>
      <c r="BE34" s="42">
        <f t="shared" ca="1" si="15"/>
        <v>0</v>
      </c>
      <c r="BF34" s="16">
        <f ca="1">IF(A34=1,"Verbessern",BerM1!AT34+BerM2!AT34+BerM3!AT34)</f>
        <v>0</v>
      </c>
      <c r="BG34" s="16">
        <f t="shared" ca="1" si="31"/>
        <v>0</v>
      </c>
      <c r="BH34" s="16">
        <f t="shared" ca="1" si="32"/>
        <v>0</v>
      </c>
      <c r="BI34" s="16">
        <f t="shared" ca="1" si="33"/>
        <v>0</v>
      </c>
      <c r="BJ34" s="16">
        <f t="shared" ca="1" si="34"/>
        <v>0</v>
      </c>
      <c r="BK34" s="16">
        <f t="shared" ca="1" si="16"/>
        <v>0</v>
      </c>
      <c r="BL34" s="6">
        <f t="shared" ca="1" si="17"/>
        <v>0</v>
      </c>
      <c r="BM34" s="92">
        <f t="shared" ca="1" si="35"/>
        <v>0</v>
      </c>
      <c r="BN34" s="16">
        <f t="shared" ca="1" si="36"/>
        <v>0</v>
      </c>
      <c r="BO34" s="16" t="str">
        <f t="shared" si="37"/>
        <v>OK</v>
      </c>
      <c r="BP34" s="16">
        <f t="shared" si="38"/>
        <v>0</v>
      </c>
      <c r="BQ34" s="93"/>
      <c r="BR34" s="16">
        <f t="shared" si="39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43101</v>
      </c>
      <c r="D35" s="65">
        <f>Ident!F35-C35+1-(INT((CHOOSE(WEEKDAY(C35),0,1,2,3,4,5,6)+(Ident!F35-C35+1))/7))-(INT((CHOOSE(WEEKDAY(C35),6,0,1,2,3,4,5)+(Ident!F35-C35+1))/7))</f>
        <v>-30785</v>
      </c>
      <c r="E35" s="6">
        <f>Kal!B$13-C35+1-(INT((CHOOSE(WEEKDAY(C35),0,1,2,3,4,5,6)+(Kal!B$13-C35+1))/7))-(INT((CHOOSE(WEEKDAY(C35),6,0,1,2,3,4,5)+(Kal!B$13-C35+1))/7))</f>
        <v>65</v>
      </c>
      <c r="F35" s="6">
        <f>Ident!F35-Kal!A$11+1-(INT((CHOOSE(WEEKDAY(Kal!A$11),0,1,2,3,4,5,6)+(Ident!F35-Kal!A$11+1))/7))-(INT((CHOOSE(WEEKDAY(Kal!A$11),6,0,1,2,3,4,5)+(Ident!F35-Kal!A$11+1))/7))</f>
        <v>-30785</v>
      </c>
      <c r="G35" s="6">
        <f>IF(AND(Ident!E35&lt;&gt;0,Ident!F35&lt;&gt;0),D35,IF(AND(Ident!E35&lt;&gt;0,Ident!F35=0),E35,IF(AND(Ident!E35=0,Ident!F35&lt;&gt;0),F35,ad5kw)))</f>
        <v>65</v>
      </c>
      <c r="H35" s="75">
        <f>ROUND(G35*Ident!L35,2)</f>
        <v>0</v>
      </c>
      <c r="I35" s="82"/>
      <c r="J35" s="73">
        <f>BerM1!W35+BerM2!W35+BerM3!W35</f>
        <v>0</v>
      </c>
      <c r="K35" s="73">
        <f t="shared" si="0"/>
        <v>0</v>
      </c>
      <c r="L35" s="73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6">
        <f>ROUND((BerM1!I35+BerM2!I35+BerM3!I35)/(malu1+malu2+malu3),2)</f>
        <v>0</v>
      </c>
      <c r="Q35" s="6">
        <f>ROUND((BerM1!J35+BerM2!J35+BerM3!J35)/(dima1+dima2+dima3),2)</f>
        <v>0</v>
      </c>
      <c r="R35" s="6">
        <f>ROUND((BerM1!K35+BerM2!K35+BerM3!K35)/(wome1+wome2+wome3),2)</f>
        <v>0</v>
      </c>
      <c r="S35" s="6">
        <f>ROUND((BerM1!L35+BerM2!L35+BerM3!L35)/(doje1+doje2+doje3),2)</f>
        <v>0</v>
      </c>
      <c r="T35" s="6">
        <f>ROUND((BerM1!M35+BerM2!M35+BerM3!M35)/(vrve1+vrve2+vrve3),2)</f>
        <v>0</v>
      </c>
      <c r="U35" s="6">
        <f>ROUND((BerM1!N35+BerM2!N35+BerM3!N35)/(zasa1+zasa2+zasa3),2)</f>
        <v>0</v>
      </c>
      <c r="V35" s="6">
        <f>ROUND((BerM1!O35+BerM2!O35+BerM3!O35)/(zodi1+zodi2+zodi3),2)</f>
        <v>0</v>
      </c>
      <c r="W35" s="6">
        <f>ROUND(('M1-In'!U35+'M2-In'!U35+'M3-In'!U35)*7/(malu1+malu2+malu3+dima1+dima2+dima3+wome1+wome2+wome3+doje1+doje2+doje3+vrve1+vrve2+vrve3+zasa1+zasa2+zasa3+zodi1+zodi2+zodi3),2)</f>
        <v>0</v>
      </c>
      <c r="X35" s="6">
        <f t="shared" si="18"/>
        <v>0</v>
      </c>
      <c r="Y35" s="16">
        <f t="shared" si="19"/>
        <v>0</v>
      </c>
      <c r="Z35" s="42">
        <f t="shared" si="20"/>
        <v>1</v>
      </c>
      <c r="AA35" s="16" t="str">
        <f t="shared" si="21"/>
        <v>Teilzeit</v>
      </c>
      <c r="AB35" s="16">
        <f>'M1-In'!AG35+'M1-In'!AH35+'M2-In'!AG35+'M2-In'!AH35+'M3-In'!AG35+'M3-In'!AH35</f>
        <v>0</v>
      </c>
      <c r="AC35" s="16">
        <f t="shared" si="22"/>
        <v>0</v>
      </c>
      <c r="AD35" s="16">
        <f t="shared" si="3"/>
        <v>0</v>
      </c>
      <c r="AE35" s="16">
        <f>'M1-In'!AI35+'M2-In'!AI35+'M3-In'!AI35</f>
        <v>0</v>
      </c>
      <c r="AF35" s="16">
        <f t="shared" si="23"/>
        <v>0</v>
      </c>
      <c r="AG35" s="16">
        <f t="shared" si="4"/>
        <v>0</v>
      </c>
      <c r="AH35" s="16">
        <f>'M1-In'!AJ35+'M2-In'!AJ35+'M3-In'!AJ35</f>
        <v>0</v>
      </c>
      <c r="AI35" s="16">
        <f t="shared" si="24"/>
        <v>0</v>
      </c>
      <c r="AJ35" s="16">
        <f t="shared" si="5"/>
        <v>0</v>
      </c>
      <c r="AK35" s="16">
        <f>'M1-In'!AK35+'M2-In'!AK35+'M3-In'!AK35</f>
        <v>0</v>
      </c>
      <c r="AL35" s="16">
        <f t="shared" si="25"/>
        <v>0</v>
      </c>
      <c r="AM35" s="16">
        <f t="shared" si="6"/>
        <v>0</v>
      </c>
      <c r="AN35" s="16">
        <f>'M1-In'!AL35+'M2-In'!AL35+'M3-In'!AL35</f>
        <v>0</v>
      </c>
      <c r="AO35" s="16">
        <f t="shared" si="26"/>
        <v>0</v>
      </c>
      <c r="AP35" s="16">
        <f t="shared" si="7"/>
        <v>0</v>
      </c>
      <c r="AQ35" s="16">
        <f>'M1-In'!AM35+'M2-In'!AM35+'M3-In'!AM35</f>
        <v>0</v>
      </c>
      <c r="AR35" s="16">
        <f t="shared" si="27"/>
        <v>0</v>
      </c>
      <c r="AS35" s="16">
        <f t="shared" si="8"/>
        <v>0</v>
      </c>
      <c r="AT35" s="16">
        <f>BerM1!AO35+BerM2!AO35+BerM3!AO35</f>
        <v>0</v>
      </c>
      <c r="AU35" s="16">
        <f t="shared" si="28"/>
        <v>0</v>
      </c>
      <c r="AV35" s="16">
        <f t="shared" si="9"/>
        <v>0</v>
      </c>
      <c r="AW35" s="16">
        <f ca="1">IF(A35=1,"Verbessern",MIN(gmk,BerM1!AQ35+BerM2!AQ35+BerM3!AQ35))</f>
        <v>0</v>
      </c>
      <c r="AX35" s="16">
        <f t="shared" ca="1" si="10"/>
        <v>0</v>
      </c>
      <c r="AY35" s="16">
        <f t="shared" ca="1" si="11"/>
        <v>0</v>
      </c>
      <c r="AZ35" s="16">
        <f t="shared" ca="1" si="12"/>
        <v>0</v>
      </c>
      <c r="BA35" s="6">
        <f t="shared" si="29"/>
        <v>0</v>
      </c>
      <c r="BB35" s="6">
        <f t="shared" si="13"/>
        <v>0</v>
      </c>
      <c r="BC35" s="285">
        <f t="shared" si="30"/>
        <v>0</v>
      </c>
      <c r="BD35" s="16">
        <f t="shared" ca="1" si="14"/>
        <v>0</v>
      </c>
      <c r="BE35" s="42">
        <f t="shared" ca="1" si="15"/>
        <v>0</v>
      </c>
      <c r="BF35" s="16">
        <f ca="1">IF(A35=1,"Verbessern",BerM1!AT35+BerM2!AT35+BerM3!AT35)</f>
        <v>0</v>
      </c>
      <c r="BG35" s="16">
        <f t="shared" ca="1" si="31"/>
        <v>0</v>
      </c>
      <c r="BH35" s="16">
        <f t="shared" ca="1" si="32"/>
        <v>0</v>
      </c>
      <c r="BI35" s="16">
        <f t="shared" ca="1" si="33"/>
        <v>0</v>
      </c>
      <c r="BJ35" s="16">
        <f t="shared" ca="1" si="34"/>
        <v>0</v>
      </c>
      <c r="BK35" s="16">
        <f t="shared" ca="1" si="16"/>
        <v>0</v>
      </c>
      <c r="BL35" s="6">
        <f t="shared" ca="1" si="17"/>
        <v>0</v>
      </c>
      <c r="BM35" s="92">
        <f t="shared" ca="1" si="35"/>
        <v>0</v>
      </c>
      <c r="BN35" s="16">
        <f t="shared" ca="1" si="36"/>
        <v>0</v>
      </c>
      <c r="BO35" s="16" t="str">
        <f t="shared" si="37"/>
        <v>OK</v>
      </c>
      <c r="BP35" s="16">
        <f t="shared" si="38"/>
        <v>0</v>
      </c>
      <c r="BQ35" s="93"/>
      <c r="BR35" s="16">
        <f t="shared" si="39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43101</v>
      </c>
      <c r="D36" s="65">
        <f>Ident!F36-C36+1-(INT((CHOOSE(WEEKDAY(C36),0,1,2,3,4,5,6)+(Ident!F36-C36+1))/7))-(INT((CHOOSE(WEEKDAY(C36),6,0,1,2,3,4,5)+(Ident!F36-C36+1))/7))</f>
        <v>-30785</v>
      </c>
      <c r="E36" s="6">
        <f>Kal!B$13-C36+1-(INT((CHOOSE(WEEKDAY(C36),0,1,2,3,4,5,6)+(Kal!B$13-C36+1))/7))-(INT((CHOOSE(WEEKDAY(C36),6,0,1,2,3,4,5)+(Kal!B$13-C36+1))/7))</f>
        <v>65</v>
      </c>
      <c r="F36" s="6">
        <f>Ident!F36-Kal!A$11+1-(INT((CHOOSE(WEEKDAY(Kal!A$11),0,1,2,3,4,5,6)+(Ident!F36-Kal!A$11+1))/7))-(INT((CHOOSE(WEEKDAY(Kal!A$11),6,0,1,2,3,4,5)+(Ident!F36-Kal!A$11+1))/7))</f>
        <v>-30785</v>
      </c>
      <c r="G36" s="6">
        <f>IF(AND(Ident!E36&lt;&gt;0,Ident!F36&lt;&gt;0),D36,IF(AND(Ident!E36&lt;&gt;0,Ident!F36=0),E36,IF(AND(Ident!E36=0,Ident!F36&lt;&gt;0),F36,ad5kw)))</f>
        <v>65</v>
      </c>
      <c r="H36" s="75">
        <f>ROUND(G36*Ident!L36,2)</f>
        <v>0</v>
      </c>
      <c r="I36" s="82"/>
      <c r="J36" s="73">
        <f>BerM1!W36+BerM2!W36+BerM3!W36</f>
        <v>0</v>
      </c>
      <c r="K36" s="73">
        <f t="shared" si="0"/>
        <v>0</v>
      </c>
      <c r="L36" s="73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6">
        <f>ROUND((BerM1!I36+BerM2!I36+BerM3!I36)/(malu1+malu2+malu3),2)</f>
        <v>0</v>
      </c>
      <c r="Q36" s="6">
        <f>ROUND((BerM1!J36+BerM2!J36+BerM3!J36)/(dima1+dima2+dima3),2)</f>
        <v>0</v>
      </c>
      <c r="R36" s="6">
        <f>ROUND((BerM1!K36+BerM2!K36+BerM3!K36)/(wome1+wome2+wome3),2)</f>
        <v>0</v>
      </c>
      <c r="S36" s="6">
        <f>ROUND((BerM1!L36+BerM2!L36+BerM3!L36)/(doje1+doje2+doje3),2)</f>
        <v>0</v>
      </c>
      <c r="T36" s="6">
        <f>ROUND((BerM1!M36+BerM2!M36+BerM3!M36)/(vrve1+vrve2+vrve3),2)</f>
        <v>0</v>
      </c>
      <c r="U36" s="6">
        <f>ROUND((BerM1!N36+BerM2!N36+BerM3!N36)/(zasa1+zasa2+zasa3),2)</f>
        <v>0</v>
      </c>
      <c r="V36" s="6">
        <f>ROUND((BerM1!O36+BerM2!O36+BerM3!O36)/(zodi1+zodi2+zodi3),2)</f>
        <v>0</v>
      </c>
      <c r="W36" s="6">
        <f>ROUND(('M1-In'!U36+'M2-In'!U36+'M3-In'!U36)*7/(malu1+malu2+malu3+dima1+dima2+dima3+wome1+wome2+wome3+doje1+doje2+doje3+vrve1+vrve2+vrve3+zasa1+zasa2+zasa3+zodi1+zodi2+zodi3),2)</f>
        <v>0</v>
      </c>
      <c r="X36" s="6">
        <f t="shared" si="18"/>
        <v>0</v>
      </c>
      <c r="Y36" s="16">
        <f t="shared" si="19"/>
        <v>0</v>
      </c>
      <c r="Z36" s="42">
        <f t="shared" si="20"/>
        <v>1</v>
      </c>
      <c r="AA36" s="16" t="str">
        <f t="shared" si="21"/>
        <v>Teilzeit</v>
      </c>
      <c r="AB36" s="16">
        <f>'M1-In'!AG36+'M1-In'!AH36+'M2-In'!AG36+'M2-In'!AH36+'M3-In'!AG36+'M3-In'!AH36</f>
        <v>0</v>
      </c>
      <c r="AC36" s="16">
        <f t="shared" si="22"/>
        <v>0</v>
      </c>
      <c r="AD36" s="16">
        <f t="shared" si="3"/>
        <v>0</v>
      </c>
      <c r="AE36" s="16">
        <f>'M1-In'!AI36+'M2-In'!AI36+'M3-In'!AI36</f>
        <v>0</v>
      </c>
      <c r="AF36" s="16">
        <f t="shared" si="23"/>
        <v>0</v>
      </c>
      <c r="AG36" s="16">
        <f t="shared" si="4"/>
        <v>0</v>
      </c>
      <c r="AH36" s="16">
        <f>'M1-In'!AJ36+'M2-In'!AJ36+'M3-In'!AJ36</f>
        <v>0</v>
      </c>
      <c r="AI36" s="16">
        <f t="shared" si="24"/>
        <v>0</v>
      </c>
      <c r="AJ36" s="16">
        <f t="shared" si="5"/>
        <v>0</v>
      </c>
      <c r="AK36" s="16">
        <f>'M1-In'!AK36+'M2-In'!AK36+'M3-In'!AK36</f>
        <v>0</v>
      </c>
      <c r="AL36" s="16">
        <f t="shared" si="25"/>
        <v>0</v>
      </c>
      <c r="AM36" s="16">
        <f t="shared" si="6"/>
        <v>0</v>
      </c>
      <c r="AN36" s="16">
        <f>'M1-In'!AL36+'M2-In'!AL36+'M3-In'!AL36</f>
        <v>0</v>
      </c>
      <c r="AO36" s="16">
        <f t="shared" si="26"/>
        <v>0</v>
      </c>
      <c r="AP36" s="16">
        <f t="shared" si="7"/>
        <v>0</v>
      </c>
      <c r="AQ36" s="16">
        <f>'M1-In'!AM36+'M2-In'!AM36+'M3-In'!AM36</f>
        <v>0</v>
      </c>
      <c r="AR36" s="16">
        <f t="shared" si="27"/>
        <v>0</v>
      </c>
      <c r="AS36" s="16">
        <f t="shared" si="8"/>
        <v>0</v>
      </c>
      <c r="AT36" s="16">
        <f>BerM1!AO36+BerM2!AO36+BerM3!AO36</f>
        <v>0</v>
      </c>
      <c r="AU36" s="16">
        <f t="shared" si="28"/>
        <v>0</v>
      </c>
      <c r="AV36" s="16">
        <f t="shared" si="9"/>
        <v>0</v>
      </c>
      <c r="AW36" s="16">
        <f ca="1">IF(A36=1,"Verbessern",MIN(gmk,BerM1!AQ36+BerM2!AQ36+BerM3!AQ36))</f>
        <v>0</v>
      </c>
      <c r="AX36" s="16">
        <f t="shared" ca="1" si="10"/>
        <v>0</v>
      </c>
      <c r="AY36" s="16">
        <f t="shared" ca="1" si="11"/>
        <v>0</v>
      </c>
      <c r="AZ36" s="16">
        <f t="shared" ca="1" si="12"/>
        <v>0</v>
      </c>
      <c r="BA36" s="6">
        <f t="shared" si="29"/>
        <v>0</v>
      </c>
      <c r="BB36" s="6">
        <f t="shared" si="13"/>
        <v>0</v>
      </c>
      <c r="BC36" s="285">
        <f t="shared" si="30"/>
        <v>0</v>
      </c>
      <c r="BD36" s="16">
        <f t="shared" ca="1" si="14"/>
        <v>0</v>
      </c>
      <c r="BE36" s="42">
        <f t="shared" ca="1" si="15"/>
        <v>0</v>
      </c>
      <c r="BF36" s="16">
        <f ca="1">IF(A36=1,"Verbessern",BerM1!AT36+BerM2!AT36+BerM3!AT36)</f>
        <v>0</v>
      </c>
      <c r="BG36" s="16">
        <f t="shared" ca="1" si="31"/>
        <v>0</v>
      </c>
      <c r="BH36" s="16">
        <f t="shared" ca="1" si="32"/>
        <v>0</v>
      </c>
      <c r="BI36" s="16">
        <f t="shared" ca="1" si="33"/>
        <v>0</v>
      </c>
      <c r="BJ36" s="16">
        <f t="shared" ca="1" si="34"/>
        <v>0</v>
      </c>
      <c r="BK36" s="16">
        <f t="shared" ca="1" si="16"/>
        <v>0</v>
      </c>
      <c r="BL36" s="6">
        <f t="shared" ca="1" si="17"/>
        <v>0</v>
      </c>
      <c r="BM36" s="92">
        <f t="shared" ca="1" si="35"/>
        <v>0</v>
      </c>
      <c r="BN36" s="16">
        <f t="shared" ca="1" si="36"/>
        <v>0</v>
      </c>
      <c r="BO36" s="16" t="str">
        <f t="shared" si="37"/>
        <v>OK</v>
      </c>
      <c r="BP36" s="16">
        <f t="shared" si="38"/>
        <v>0</v>
      </c>
      <c r="BQ36" s="93"/>
      <c r="BR36" s="16">
        <f t="shared" si="39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43101</v>
      </c>
      <c r="D37" s="65">
        <f>Ident!F37-C37+1-(INT((CHOOSE(WEEKDAY(C37),0,1,2,3,4,5,6)+(Ident!F37-C37+1))/7))-(INT((CHOOSE(WEEKDAY(C37),6,0,1,2,3,4,5)+(Ident!F37-C37+1))/7))</f>
        <v>-30785</v>
      </c>
      <c r="E37" s="6">
        <f>Kal!B$13-C37+1-(INT((CHOOSE(WEEKDAY(C37),0,1,2,3,4,5,6)+(Kal!B$13-C37+1))/7))-(INT((CHOOSE(WEEKDAY(C37),6,0,1,2,3,4,5)+(Kal!B$13-C37+1))/7))</f>
        <v>65</v>
      </c>
      <c r="F37" s="6">
        <f>Ident!F37-Kal!A$11+1-(INT((CHOOSE(WEEKDAY(Kal!A$11),0,1,2,3,4,5,6)+(Ident!F37-Kal!A$11+1))/7))-(INT((CHOOSE(WEEKDAY(Kal!A$11),6,0,1,2,3,4,5)+(Ident!F37-Kal!A$11+1))/7))</f>
        <v>-30785</v>
      </c>
      <c r="G37" s="6">
        <f>IF(AND(Ident!E37&lt;&gt;0,Ident!F37&lt;&gt;0),D37,IF(AND(Ident!E37&lt;&gt;0,Ident!F37=0),E37,IF(AND(Ident!E37=0,Ident!F37&lt;&gt;0),F37,ad5kw)))</f>
        <v>65</v>
      </c>
      <c r="H37" s="75">
        <f>ROUND(G37*Ident!L37,2)</f>
        <v>0</v>
      </c>
      <c r="I37" s="82"/>
      <c r="J37" s="73">
        <f>BerM1!W37+BerM2!W37+BerM3!W37</f>
        <v>0</v>
      </c>
      <c r="K37" s="73">
        <f t="shared" si="0"/>
        <v>0</v>
      </c>
      <c r="L37" s="73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6">
        <f>ROUND((BerM1!I37+BerM2!I37+BerM3!I37)/(malu1+malu2+malu3),2)</f>
        <v>0</v>
      </c>
      <c r="Q37" s="6">
        <f>ROUND((BerM1!J37+BerM2!J37+BerM3!J37)/(dima1+dima2+dima3),2)</f>
        <v>0</v>
      </c>
      <c r="R37" s="6">
        <f>ROUND((BerM1!K37+BerM2!K37+BerM3!K37)/(wome1+wome2+wome3),2)</f>
        <v>0</v>
      </c>
      <c r="S37" s="6">
        <f>ROUND((BerM1!L37+BerM2!L37+BerM3!L37)/(doje1+doje2+doje3),2)</f>
        <v>0</v>
      </c>
      <c r="T37" s="6">
        <f>ROUND((BerM1!M37+BerM2!M37+BerM3!M37)/(vrve1+vrve2+vrve3),2)</f>
        <v>0</v>
      </c>
      <c r="U37" s="6">
        <f>ROUND((BerM1!N37+BerM2!N37+BerM3!N37)/(zasa1+zasa2+zasa3),2)</f>
        <v>0</v>
      </c>
      <c r="V37" s="6">
        <f>ROUND((BerM1!O37+BerM2!O37+BerM3!O37)/(zodi1+zodi2+zodi3),2)</f>
        <v>0</v>
      </c>
      <c r="W37" s="6">
        <f>ROUND(('M1-In'!U37+'M2-In'!U37+'M3-In'!U37)*7/(malu1+malu2+malu3+dima1+dima2+dima3+wome1+wome2+wome3+doje1+doje2+doje3+vrve1+vrve2+vrve3+zasa1+zasa2+zasa3+zodi1+zodi2+zodi3),2)</f>
        <v>0</v>
      </c>
      <c r="X37" s="6">
        <f t="shared" si="18"/>
        <v>0</v>
      </c>
      <c r="Y37" s="16">
        <f t="shared" si="19"/>
        <v>0</v>
      </c>
      <c r="Z37" s="42">
        <f t="shared" si="20"/>
        <v>1</v>
      </c>
      <c r="AA37" s="16" t="str">
        <f t="shared" si="21"/>
        <v>Teilzeit</v>
      </c>
      <c r="AB37" s="16">
        <f>'M1-In'!AG37+'M1-In'!AH37+'M2-In'!AG37+'M2-In'!AH37+'M3-In'!AG37+'M3-In'!AH37</f>
        <v>0</v>
      </c>
      <c r="AC37" s="16">
        <f t="shared" si="22"/>
        <v>0</v>
      </c>
      <c r="AD37" s="16">
        <f t="shared" si="3"/>
        <v>0</v>
      </c>
      <c r="AE37" s="16">
        <f>'M1-In'!AI37+'M2-In'!AI37+'M3-In'!AI37</f>
        <v>0</v>
      </c>
      <c r="AF37" s="16">
        <f t="shared" si="23"/>
        <v>0</v>
      </c>
      <c r="AG37" s="16">
        <f t="shared" si="4"/>
        <v>0</v>
      </c>
      <c r="AH37" s="16">
        <f>'M1-In'!AJ37+'M2-In'!AJ37+'M3-In'!AJ37</f>
        <v>0</v>
      </c>
      <c r="AI37" s="16">
        <f t="shared" si="24"/>
        <v>0</v>
      </c>
      <c r="AJ37" s="16">
        <f t="shared" si="5"/>
        <v>0</v>
      </c>
      <c r="AK37" s="16">
        <f>'M1-In'!AK37+'M2-In'!AK37+'M3-In'!AK37</f>
        <v>0</v>
      </c>
      <c r="AL37" s="16">
        <f t="shared" si="25"/>
        <v>0</v>
      </c>
      <c r="AM37" s="16">
        <f t="shared" si="6"/>
        <v>0</v>
      </c>
      <c r="AN37" s="16">
        <f>'M1-In'!AL37+'M2-In'!AL37+'M3-In'!AL37</f>
        <v>0</v>
      </c>
      <c r="AO37" s="16">
        <f t="shared" si="26"/>
        <v>0</v>
      </c>
      <c r="AP37" s="16">
        <f t="shared" si="7"/>
        <v>0</v>
      </c>
      <c r="AQ37" s="16">
        <f>'M1-In'!AM37+'M2-In'!AM37+'M3-In'!AM37</f>
        <v>0</v>
      </c>
      <c r="AR37" s="16">
        <f t="shared" si="27"/>
        <v>0</v>
      </c>
      <c r="AS37" s="16">
        <f t="shared" si="8"/>
        <v>0</v>
      </c>
      <c r="AT37" s="16">
        <f>BerM1!AO37+BerM2!AO37+BerM3!AO37</f>
        <v>0</v>
      </c>
      <c r="AU37" s="16">
        <f t="shared" si="28"/>
        <v>0</v>
      </c>
      <c r="AV37" s="16">
        <f t="shared" si="9"/>
        <v>0</v>
      </c>
      <c r="AW37" s="16">
        <f ca="1">IF(A37=1,"Verbessern",MIN(gmk,BerM1!AQ37+BerM2!AQ37+BerM3!AQ37))</f>
        <v>0</v>
      </c>
      <c r="AX37" s="16">
        <f t="shared" ca="1" si="10"/>
        <v>0</v>
      </c>
      <c r="AY37" s="16">
        <f t="shared" ca="1" si="11"/>
        <v>0</v>
      </c>
      <c r="AZ37" s="16">
        <f t="shared" ca="1" si="12"/>
        <v>0</v>
      </c>
      <c r="BA37" s="6">
        <f t="shared" si="29"/>
        <v>0</v>
      </c>
      <c r="BB37" s="6">
        <f t="shared" si="13"/>
        <v>0</v>
      </c>
      <c r="BC37" s="285">
        <f t="shared" si="30"/>
        <v>0</v>
      </c>
      <c r="BD37" s="16">
        <f t="shared" ca="1" si="14"/>
        <v>0</v>
      </c>
      <c r="BE37" s="42">
        <f t="shared" ca="1" si="15"/>
        <v>0</v>
      </c>
      <c r="BF37" s="16">
        <f ca="1">IF(A37=1,"Verbessern",BerM1!AT37+BerM2!AT37+BerM3!AT37)</f>
        <v>0</v>
      </c>
      <c r="BG37" s="16">
        <f t="shared" ca="1" si="31"/>
        <v>0</v>
      </c>
      <c r="BH37" s="16">
        <f t="shared" ca="1" si="32"/>
        <v>0</v>
      </c>
      <c r="BI37" s="16">
        <f t="shared" ca="1" si="33"/>
        <v>0</v>
      </c>
      <c r="BJ37" s="16">
        <f t="shared" ca="1" si="34"/>
        <v>0</v>
      </c>
      <c r="BK37" s="16">
        <f t="shared" ca="1" si="16"/>
        <v>0</v>
      </c>
      <c r="BL37" s="6">
        <f t="shared" ca="1" si="17"/>
        <v>0</v>
      </c>
      <c r="BM37" s="92">
        <f t="shared" ca="1" si="35"/>
        <v>0</v>
      </c>
      <c r="BN37" s="16">
        <f t="shared" ca="1" si="36"/>
        <v>0</v>
      </c>
      <c r="BO37" s="16" t="str">
        <f t="shared" si="37"/>
        <v>OK</v>
      </c>
      <c r="BP37" s="16">
        <f t="shared" si="38"/>
        <v>0</v>
      </c>
      <c r="BQ37" s="93"/>
      <c r="BR37" s="16">
        <f t="shared" si="39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43101</v>
      </c>
      <c r="D38" s="65">
        <f>Ident!F38-C38+1-(INT((CHOOSE(WEEKDAY(C38),0,1,2,3,4,5,6)+(Ident!F38-C38+1))/7))-(INT((CHOOSE(WEEKDAY(C38),6,0,1,2,3,4,5)+(Ident!F38-C38+1))/7))</f>
        <v>-30785</v>
      </c>
      <c r="E38" s="6">
        <f>Kal!B$13-C38+1-(INT((CHOOSE(WEEKDAY(C38),0,1,2,3,4,5,6)+(Kal!B$13-C38+1))/7))-(INT((CHOOSE(WEEKDAY(C38),6,0,1,2,3,4,5)+(Kal!B$13-C38+1))/7))</f>
        <v>65</v>
      </c>
      <c r="F38" s="6">
        <f>Ident!F38-Kal!A$11+1-(INT((CHOOSE(WEEKDAY(Kal!A$11),0,1,2,3,4,5,6)+(Ident!F38-Kal!A$11+1))/7))-(INT((CHOOSE(WEEKDAY(Kal!A$11),6,0,1,2,3,4,5)+(Ident!F38-Kal!A$11+1))/7))</f>
        <v>-30785</v>
      </c>
      <c r="G38" s="6">
        <f>IF(AND(Ident!E38&lt;&gt;0,Ident!F38&lt;&gt;0),D38,IF(AND(Ident!E38&lt;&gt;0,Ident!F38=0),E38,IF(AND(Ident!E38=0,Ident!F38&lt;&gt;0),F38,ad5kw)))</f>
        <v>65</v>
      </c>
      <c r="H38" s="75">
        <f>ROUND(G38*Ident!L38,2)</f>
        <v>0</v>
      </c>
      <c r="I38" s="82"/>
      <c r="J38" s="73">
        <f>BerM1!W38+BerM2!W38+BerM3!W38</f>
        <v>0</v>
      </c>
      <c r="K38" s="73">
        <f t="shared" si="0"/>
        <v>0</v>
      </c>
      <c r="L38" s="73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6">
        <f>ROUND((BerM1!I38+BerM2!I38+BerM3!I38)/(malu1+malu2+malu3),2)</f>
        <v>0</v>
      </c>
      <c r="Q38" s="6">
        <f>ROUND((BerM1!J38+BerM2!J38+BerM3!J38)/(dima1+dima2+dima3),2)</f>
        <v>0</v>
      </c>
      <c r="R38" s="6">
        <f>ROUND((BerM1!K38+BerM2!K38+BerM3!K38)/(wome1+wome2+wome3),2)</f>
        <v>0</v>
      </c>
      <c r="S38" s="6">
        <f>ROUND((BerM1!L38+BerM2!L38+BerM3!L38)/(doje1+doje2+doje3),2)</f>
        <v>0</v>
      </c>
      <c r="T38" s="6">
        <f>ROUND((BerM1!M38+BerM2!M38+BerM3!M38)/(vrve1+vrve2+vrve3),2)</f>
        <v>0</v>
      </c>
      <c r="U38" s="6">
        <f>ROUND((BerM1!N38+BerM2!N38+BerM3!N38)/(zasa1+zasa2+zasa3),2)</f>
        <v>0</v>
      </c>
      <c r="V38" s="6">
        <f>ROUND((BerM1!O38+BerM2!O38+BerM3!O38)/(zodi1+zodi2+zodi3),2)</f>
        <v>0</v>
      </c>
      <c r="W38" s="6">
        <f>ROUND(('M1-In'!U38+'M2-In'!U38+'M3-In'!U38)*7/(malu1+malu2+malu3+dima1+dima2+dima3+wome1+wome2+wome3+doje1+doje2+doje3+vrve1+vrve2+vrve3+zasa1+zasa2+zasa3+zodi1+zodi2+zodi3),2)</f>
        <v>0</v>
      </c>
      <c r="X38" s="6">
        <f t="shared" si="18"/>
        <v>0</v>
      </c>
      <c r="Y38" s="16">
        <f t="shared" si="19"/>
        <v>0</v>
      </c>
      <c r="Z38" s="42">
        <f t="shared" si="20"/>
        <v>1</v>
      </c>
      <c r="AA38" s="16" t="str">
        <f t="shared" si="21"/>
        <v>Teilzeit</v>
      </c>
      <c r="AB38" s="16">
        <f>'M1-In'!AG38+'M1-In'!AH38+'M2-In'!AG38+'M2-In'!AH38+'M3-In'!AG38+'M3-In'!AH38</f>
        <v>0</v>
      </c>
      <c r="AC38" s="16">
        <f t="shared" si="22"/>
        <v>0</v>
      </c>
      <c r="AD38" s="16">
        <f t="shared" si="3"/>
        <v>0</v>
      </c>
      <c r="AE38" s="16">
        <f>'M1-In'!AI38+'M2-In'!AI38+'M3-In'!AI38</f>
        <v>0</v>
      </c>
      <c r="AF38" s="16">
        <f t="shared" si="23"/>
        <v>0</v>
      </c>
      <c r="AG38" s="16">
        <f t="shared" si="4"/>
        <v>0</v>
      </c>
      <c r="AH38" s="16">
        <f>'M1-In'!AJ38+'M2-In'!AJ38+'M3-In'!AJ38</f>
        <v>0</v>
      </c>
      <c r="AI38" s="16">
        <f t="shared" si="24"/>
        <v>0</v>
      </c>
      <c r="AJ38" s="16">
        <f t="shared" si="5"/>
        <v>0</v>
      </c>
      <c r="AK38" s="16">
        <f>'M1-In'!AK38+'M2-In'!AK38+'M3-In'!AK38</f>
        <v>0</v>
      </c>
      <c r="AL38" s="16">
        <f t="shared" si="25"/>
        <v>0</v>
      </c>
      <c r="AM38" s="16">
        <f t="shared" si="6"/>
        <v>0</v>
      </c>
      <c r="AN38" s="16">
        <f>'M1-In'!AL38+'M2-In'!AL38+'M3-In'!AL38</f>
        <v>0</v>
      </c>
      <c r="AO38" s="16">
        <f t="shared" si="26"/>
        <v>0</v>
      </c>
      <c r="AP38" s="16">
        <f t="shared" si="7"/>
        <v>0</v>
      </c>
      <c r="AQ38" s="16">
        <f>'M1-In'!AM38+'M2-In'!AM38+'M3-In'!AM38</f>
        <v>0</v>
      </c>
      <c r="AR38" s="16">
        <f t="shared" si="27"/>
        <v>0</v>
      </c>
      <c r="AS38" s="16">
        <f t="shared" si="8"/>
        <v>0</v>
      </c>
      <c r="AT38" s="16">
        <f>BerM1!AO38+BerM2!AO38+BerM3!AO38</f>
        <v>0</v>
      </c>
      <c r="AU38" s="16">
        <f t="shared" si="28"/>
        <v>0</v>
      </c>
      <c r="AV38" s="16">
        <f t="shared" si="9"/>
        <v>0</v>
      </c>
      <c r="AW38" s="16">
        <f ca="1">IF(A38=1,"Verbessern",MIN(gmk,BerM1!AQ38+BerM2!AQ38+BerM3!AQ38))</f>
        <v>0</v>
      </c>
      <c r="AX38" s="16">
        <f t="shared" ca="1" si="10"/>
        <v>0</v>
      </c>
      <c r="AY38" s="16">
        <f t="shared" ca="1" si="11"/>
        <v>0</v>
      </c>
      <c r="AZ38" s="16">
        <f t="shared" ca="1" si="12"/>
        <v>0</v>
      </c>
      <c r="BA38" s="6">
        <f t="shared" si="29"/>
        <v>0</v>
      </c>
      <c r="BB38" s="6">
        <f t="shared" si="13"/>
        <v>0</v>
      </c>
      <c r="BC38" s="285">
        <f t="shared" si="30"/>
        <v>0</v>
      </c>
      <c r="BD38" s="16">
        <f t="shared" ca="1" si="14"/>
        <v>0</v>
      </c>
      <c r="BE38" s="42">
        <f t="shared" ca="1" si="15"/>
        <v>0</v>
      </c>
      <c r="BF38" s="16">
        <f ca="1">IF(A38=1,"Verbessern",BerM1!AT38+BerM2!AT38+BerM3!AT38)</f>
        <v>0</v>
      </c>
      <c r="BG38" s="16">
        <f t="shared" ca="1" si="31"/>
        <v>0</v>
      </c>
      <c r="BH38" s="16">
        <f t="shared" ca="1" si="32"/>
        <v>0</v>
      </c>
      <c r="BI38" s="16">
        <f t="shared" ca="1" si="33"/>
        <v>0</v>
      </c>
      <c r="BJ38" s="16">
        <f t="shared" ca="1" si="34"/>
        <v>0</v>
      </c>
      <c r="BK38" s="16">
        <f t="shared" ca="1" si="16"/>
        <v>0</v>
      </c>
      <c r="BL38" s="6">
        <f t="shared" ca="1" si="17"/>
        <v>0</v>
      </c>
      <c r="BM38" s="92">
        <f t="shared" ca="1" si="35"/>
        <v>0</v>
      </c>
      <c r="BN38" s="16">
        <f t="shared" ca="1" si="36"/>
        <v>0</v>
      </c>
      <c r="BO38" s="16" t="str">
        <f t="shared" si="37"/>
        <v>OK</v>
      </c>
      <c r="BP38" s="16">
        <f t="shared" si="38"/>
        <v>0</v>
      </c>
      <c r="BQ38" s="93"/>
      <c r="BR38" s="16">
        <f t="shared" si="39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43101</v>
      </c>
      <c r="D39" s="65">
        <f>Ident!F39-C39+1-(INT((CHOOSE(WEEKDAY(C39),0,1,2,3,4,5,6)+(Ident!F39-C39+1))/7))-(INT((CHOOSE(WEEKDAY(C39),6,0,1,2,3,4,5)+(Ident!F39-C39+1))/7))</f>
        <v>-30785</v>
      </c>
      <c r="E39" s="6">
        <f>Kal!B$13-C39+1-(INT((CHOOSE(WEEKDAY(C39),0,1,2,3,4,5,6)+(Kal!B$13-C39+1))/7))-(INT((CHOOSE(WEEKDAY(C39),6,0,1,2,3,4,5)+(Kal!B$13-C39+1))/7))</f>
        <v>65</v>
      </c>
      <c r="F39" s="6">
        <f>Ident!F39-Kal!A$11+1-(INT((CHOOSE(WEEKDAY(Kal!A$11),0,1,2,3,4,5,6)+(Ident!F39-Kal!A$11+1))/7))-(INT((CHOOSE(WEEKDAY(Kal!A$11),6,0,1,2,3,4,5)+(Ident!F39-Kal!A$11+1))/7))</f>
        <v>-30785</v>
      </c>
      <c r="G39" s="6">
        <f>IF(AND(Ident!E39&lt;&gt;0,Ident!F39&lt;&gt;0),D39,IF(AND(Ident!E39&lt;&gt;0,Ident!F39=0),E39,IF(AND(Ident!E39=0,Ident!F39&lt;&gt;0),F39,ad5kw)))</f>
        <v>65</v>
      </c>
      <c r="H39" s="75">
        <f>ROUND(G39*Ident!L39,2)</f>
        <v>0</v>
      </c>
      <c r="I39" s="82"/>
      <c r="J39" s="73">
        <f>BerM1!W39+BerM2!W39+BerM3!W39</f>
        <v>0</v>
      </c>
      <c r="K39" s="73">
        <f t="shared" si="0"/>
        <v>0</v>
      </c>
      <c r="L39" s="73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6">
        <f>ROUND((BerM1!I39+BerM2!I39+BerM3!I39)/(malu1+malu2+malu3),2)</f>
        <v>0</v>
      </c>
      <c r="Q39" s="6">
        <f>ROUND((BerM1!J39+BerM2!J39+BerM3!J39)/(dima1+dima2+dima3),2)</f>
        <v>0</v>
      </c>
      <c r="R39" s="6">
        <f>ROUND((BerM1!K39+BerM2!K39+BerM3!K39)/(wome1+wome2+wome3),2)</f>
        <v>0</v>
      </c>
      <c r="S39" s="6">
        <f>ROUND((BerM1!L39+BerM2!L39+BerM3!L39)/(doje1+doje2+doje3),2)</f>
        <v>0</v>
      </c>
      <c r="T39" s="6">
        <f>ROUND((BerM1!M39+BerM2!M39+BerM3!M39)/(vrve1+vrve2+vrve3),2)</f>
        <v>0</v>
      </c>
      <c r="U39" s="6">
        <f>ROUND((BerM1!N39+BerM2!N39+BerM3!N39)/(zasa1+zasa2+zasa3),2)</f>
        <v>0</v>
      </c>
      <c r="V39" s="6">
        <f>ROUND((BerM1!O39+BerM2!O39+BerM3!O39)/(zodi1+zodi2+zodi3),2)</f>
        <v>0</v>
      </c>
      <c r="W39" s="6">
        <f>ROUND(('M1-In'!U39+'M2-In'!U39+'M3-In'!U39)*7/(malu1+malu2+malu3+dima1+dima2+dima3+wome1+wome2+wome3+doje1+doje2+doje3+vrve1+vrve2+vrve3+zasa1+zasa2+zasa3+zodi1+zodi2+zodi3),2)</f>
        <v>0</v>
      </c>
      <c r="X39" s="6">
        <f t="shared" si="18"/>
        <v>0</v>
      </c>
      <c r="Y39" s="16">
        <f t="shared" si="19"/>
        <v>0</v>
      </c>
      <c r="Z39" s="42">
        <f t="shared" si="20"/>
        <v>1</v>
      </c>
      <c r="AA39" s="16" t="str">
        <f t="shared" si="21"/>
        <v>Teilzeit</v>
      </c>
      <c r="AB39" s="16">
        <f>'M1-In'!AG39+'M1-In'!AH39+'M2-In'!AG39+'M2-In'!AH39+'M3-In'!AG39+'M3-In'!AH39</f>
        <v>0</v>
      </c>
      <c r="AC39" s="16">
        <f t="shared" si="22"/>
        <v>0</v>
      </c>
      <c r="AD39" s="16">
        <f t="shared" si="3"/>
        <v>0</v>
      </c>
      <c r="AE39" s="16">
        <f>'M1-In'!AI39+'M2-In'!AI39+'M3-In'!AI39</f>
        <v>0</v>
      </c>
      <c r="AF39" s="16">
        <f t="shared" si="23"/>
        <v>0</v>
      </c>
      <c r="AG39" s="16">
        <f t="shared" si="4"/>
        <v>0</v>
      </c>
      <c r="AH39" s="16">
        <f>'M1-In'!AJ39+'M2-In'!AJ39+'M3-In'!AJ39</f>
        <v>0</v>
      </c>
      <c r="AI39" s="16">
        <f t="shared" si="24"/>
        <v>0</v>
      </c>
      <c r="AJ39" s="16">
        <f t="shared" si="5"/>
        <v>0</v>
      </c>
      <c r="AK39" s="16">
        <f>'M1-In'!AK39+'M2-In'!AK39+'M3-In'!AK39</f>
        <v>0</v>
      </c>
      <c r="AL39" s="16">
        <f t="shared" si="25"/>
        <v>0</v>
      </c>
      <c r="AM39" s="16">
        <f t="shared" si="6"/>
        <v>0</v>
      </c>
      <c r="AN39" s="16">
        <f>'M1-In'!AL39+'M2-In'!AL39+'M3-In'!AL39</f>
        <v>0</v>
      </c>
      <c r="AO39" s="16">
        <f t="shared" si="26"/>
        <v>0</v>
      </c>
      <c r="AP39" s="16">
        <f t="shared" si="7"/>
        <v>0</v>
      </c>
      <c r="AQ39" s="16">
        <f>'M1-In'!AM39+'M2-In'!AM39+'M3-In'!AM39</f>
        <v>0</v>
      </c>
      <c r="AR39" s="16">
        <f t="shared" si="27"/>
        <v>0</v>
      </c>
      <c r="AS39" s="16">
        <f t="shared" si="8"/>
        <v>0</v>
      </c>
      <c r="AT39" s="16">
        <f>BerM1!AO39+BerM2!AO39+BerM3!AO39</f>
        <v>0</v>
      </c>
      <c r="AU39" s="16">
        <f t="shared" si="28"/>
        <v>0</v>
      </c>
      <c r="AV39" s="16">
        <f t="shared" si="9"/>
        <v>0</v>
      </c>
      <c r="AW39" s="16">
        <f ca="1">IF(A39=1,"Verbessern",MIN(gmk,BerM1!AQ39+BerM2!AQ39+BerM3!AQ39))</f>
        <v>0</v>
      </c>
      <c r="AX39" s="16">
        <f t="shared" ca="1" si="10"/>
        <v>0</v>
      </c>
      <c r="AY39" s="16">
        <f t="shared" ca="1" si="11"/>
        <v>0</v>
      </c>
      <c r="AZ39" s="16">
        <f t="shared" ca="1" si="12"/>
        <v>0</v>
      </c>
      <c r="BA39" s="6">
        <f t="shared" si="29"/>
        <v>0</v>
      </c>
      <c r="BB39" s="6">
        <f t="shared" si="13"/>
        <v>0</v>
      </c>
      <c r="BC39" s="285">
        <f t="shared" si="30"/>
        <v>0</v>
      </c>
      <c r="BD39" s="16">
        <f t="shared" ca="1" si="14"/>
        <v>0</v>
      </c>
      <c r="BE39" s="42">
        <f t="shared" ca="1" si="15"/>
        <v>0</v>
      </c>
      <c r="BF39" s="16">
        <f ca="1">IF(A39=1,"Verbessern",BerM1!AT39+BerM2!AT39+BerM3!AT39)</f>
        <v>0</v>
      </c>
      <c r="BG39" s="16">
        <f t="shared" ca="1" si="31"/>
        <v>0</v>
      </c>
      <c r="BH39" s="16">
        <f t="shared" ca="1" si="32"/>
        <v>0</v>
      </c>
      <c r="BI39" s="16">
        <f t="shared" ca="1" si="33"/>
        <v>0</v>
      </c>
      <c r="BJ39" s="16">
        <f t="shared" ca="1" si="34"/>
        <v>0</v>
      </c>
      <c r="BK39" s="16">
        <f t="shared" ca="1" si="16"/>
        <v>0</v>
      </c>
      <c r="BL39" s="6">
        <f t="shared" ca="1" si="17"/>
        <v>0</v>
      </c>
      <c r="BM39" s="92">
        <f t="shared" ca="1" si="35"/>
        <v>0</v>
      </c>
      <c r="BN39" s="16">
        <f t="shared" ca="1" si="36"/>
        <v>0</v>
      </c>
      <c r="BO39" s="16" t="str">
        <f t="shared" si="37"/>
        <v>OK</v>
      </c>
      <c r="BP39" s="16">
        <f t="shared" si="38"/>
        <v>0</v>
      </c>
      <c r="BQ39" s="93"/>
      <c r="BR39" s="16">
        <f t="shared" si="39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43101</v>
      </c>
      <c r="D40" s="65">
        <f>Ident!F40-C40+1-(INT((CHOOSE(WEEKDAY(C40),0,1,2,3,4,5,6)+(Ident!F40-C40+1))/7))-(INT((CHOOSE(WEEKDAY(C40),6,0,1,2,3,4,5)+(Ident!F40-C40+1))/7))</f>
        <v>-30785</v>
      </c>
      <c r="E40" s="6">
        <f>Kal!B$13-C40+1-(INT((CHOOSE(WEEKDAY(C40),0,1,2,3,4,5,6)+(Kal!B$13-C40+1))/7))-(INT((CHOOSE(WEEKDAY(C40),6,0,1,2,3,4,5)+(Kal!B$13-C40+1))/7))</f>
        <v>65</v>
      </c>
      <c r="F40" s="6">
        <f>Ident!F40-Kal!A$11+1-(INT((CHOOSE(WEEKDAY(Kal!A$11),0,1,2,3,4,5,6)+(Ident!F40-Kal!A$11+1))/7))-(INT((CHOOSE(WEEKDAY(Kal!A$11),6,0,1,2,3,4,5)+(Ident!F40-Kal!A$11+1))/7))</f>
        <v>-30785</v>
      </c>
      <c r="G40" s="6">
        <f>IF(AND(Ident!E40&lt;&gt;0,Ident!F40&lt;&gt;0),D40,IF(AND(Ident!E40&lt;&gt;0,Ident!F40=0),E40,IF(AND(Ident!E40=0,Ident!F40&lt;&gt;0),F40,ad5kw)))</f>
        <v>65</v>
      </c>
      <c r="H40" s="75">
        <f>ROUND(G40*Ident!L40,2)</f>
        <v>0</v>
      </c>
      <c r="I40" s="82"/>
      <c r="J40" s="73">
        <f>BerM1!W40+BerM2!W40+BerM3!W40</f>
        <v>0</v>
      </c>
      <c r="K40" s="73">
        <f t="shared" si="0"/>
        <v>0</v>
      </c>
      <c r="L40" s="73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6">
        <f>ROUND((BerM1!I40+BerM2!I40+BerM3!I40)/(malu1+malu2+malu3),2)</f>
        <v>0</v>
      </c>
      <c r="Q40" s="6">
        <f>ROUND((BerM1!J40+BerM2!J40+BerM3!J40)/(dima1+dima2+dima3),2)</f>
        <v>0</v>
      </c>
      <c r="R40" s="6">
        <f>ROUND((BerM1!K40+BerM2!K40+BerM3!K40)/(wome1+wome2+wome3),2)</f>
        <v>0</v>
      </c>
      <c r="S40" s="6">
        <f>ROUND((BerM1!L40+BerM2!L40+BerM3!L40)/(doje1+doje2+doje3),2)</f>
        <v>0</v>
      </c>
      <c r="T40" s="6">
        <f>ROUND((BerM1!M40+BerM2!M40+BerM3!M40)/(vrve1+vrve2+vrve3),2)</f>
        <v>0</v>
      </c>
      <c r="U40" s="6">
        <f>ROUND((BerM1!N40+BerM2!N40+BerM3!N40)/(zasa1+zasa2+zasa3),2)</f>
        <v>0</v>
      </c>
      <c r="V40" s="6">
        <f>ROUND((BerM1!O40+BerM2!O40+BerM3!O40)/(zodi1+zodi2+zodi3),2)</f>
        <v>0</v>
      </c>
      <c r="W40" s="6">
        <f>ROUND(('M1-In'!U40+'M2-In'!U40+'M3-In'!U40)*7/(malu1+malu2+malu3+dima1+dima2+dima3+wome1+wome2+wome3+doje1+doje2+doje3+vrve1+vrve2+vrve3+zasa1+zasa2+zasa3+zodi1+zodi2+zodi3),2)</f>
        <v>0</v>
      </c>
      <c r="X40" s="6">
        <f t="shared" si="18"/>
        <v>0</v>
      </c>
      <c r="Y40" s="16">
        <f t="shared" si="19"/>
        <v>0</v>
      </c>
      <c r="Z40" s="42">
        <f t="shared" si="20"/>
        <v>1</v>
      </c>
      <c r="AA40" s="16" t="str">
        <f t="shared" si="21"/>
        <v>Teilzeit</v>
      </c>
      <c r="AB40" s="16">
        <f>'M1-In'!AG40+'M1-In'!AH40+'M2-In'!AG40+'M2-In'!AH40+'M3-In'!AG40+'M3-In'!AH40</f>
        <v>0</v>
      </c>
      <c r="AC40" s="16">
        <f t="shared" si="22"/>
        <v>0</v>
      </c>
      <c r="AD40" s="16">
        <f t="shared" si="3"/>
        <v>0</v>
      </c>
      <c r="AE40" s="16">
        <f>'M1-In'!AI40+'M2-In'!AI40+'M3-In'!AI40</f>
        <v>0</v>
      </c>
      <c r="AF40" s="16">
        <f t="shared" si="23"/>
        <v>0</v>
      </c>
      <c r="AG40" s="16">
        <f t="shared" si="4"/>
        <v>0</v>
      </c>
      <c r="AH40" s="16">
        <f>'M1-In'!AJ40+'M2-In'!AJ40+'M3-In'!AJ40</f>
        <v>0</v>
      </c>
      <c r="AI40" s="16">
        <f t="shared" si="24"/>
        <v>0</v>
      </c>
      <c r="AJ40" s="16">
        <f t="shared" si="5"/>
        <v>0</v>
      </c>
      <c r="AK40" s="16">
        <f>'M1-In'!AK40+'M2-In'!AK40+'M3-In'!AK40</f>
        <v>0</v>
      </c>
      <c r="AL40" s="16">
        <f t="shared" si="25"/>
        <v>0</v>
      </c>
      <c r="AM40" s="16">
        <f t="shared" si="6"/>
        <v>0</v>
      </c>
      <c r="AN40" s="16">
        <f>'M1-In'!AL40+'M2-In'!AL40+'M3-In'!AL40</f>
        <v>0</v>
      </c>
      <c r="AO40" s="16">
        <f t="shared" si="26"/>
        <v>0</v>
      </c>
      <c r="AP40" s="16">
        <f t="shared" si="7"/>
        <v>0</v>
      </c>
      <c r="AQ40" s="16">
        <f>'M1-In'!AM40+'M2-In'!AM40+'M3-In'!AM40</f>
        <v>0</v>
      </c>
      <c r="AR40" s="16">
        <f t="shared" si="27"/>
        <v>0</v>
      </c>
      <c r="AS40" s="16">
        <f t="shared" si="8"/>
        <v>0</v>
      </c>
      <c r="AT40" s="16">
        <f>BerM1!AO40+BerM2!AO40+BerM3!AO40</f>
        <v>0</v>
      </c>
      <c r="AU40" s="16">
        <f t="shared" si="28"/>
        <v>0</v>
      </c>
      <c r="AV40" s="16">
        <f t="shared" si="9"/>
        <v>0</v>
      </c>
      <c r="AW40" s="16">
        <f ca="1">IF(A40=1,"Verbessern",MIN(gmk,BerM1!AQ40+BerM2!AQ40+BerM3!AQ40))</f>
        <v>0</v>
      </c>
      <c r="AX40" s="16">
        <f t="shared" ca="1" si="10"/>
        <v>0</v>
      </c>
      <c r="AY40" s="16">
        <f t="shared" ca="1" si="11"/>
        <v>0</v>
      </c>
      <c r="AZ40" s="16">
        <f t="shared" ca="1" si="12"/>
        <v>0</v>
      </c>
      <c r="BA40" s="6">
        <f t="shared" si="29"/>
        <v>0</v>
      </c>
      <c r="BB40" s="6">
        <f t="shared" si="13"/>
        <v>0</v>
      </c>
      <c r="BC40" s="285">
        <f t="shared" si="30"/>
        <v>0</v>
      </c>
      <c r="BD40" s="16">
        <f t="shared" ca="1" si="14"/>
        <v>0</v>
      </c>
      <c r="BE40" s="42">
        <f t="shared" ca="1" si="15"/>
        <v>0</v>
      </c>
      <c r="BF40" s="16">
        <f ca="1">IF(A40=1,"Verbessern",BerM1!AT40+BerM2!AT40+BerM3!AT40)</f>
        <v>0</v>
      </c>
      <c r="BG40" s="16">
        <f t="shared" ca="1" si="31"/>
        <v>0</v>
      </c>
      <c r="BH40" s="16">
        <f t="shared" ca="1" si="32"/>
        <v>0</v>
      </c>
      <c r="BI40" s="16">
        <f t="shared" ca="1" si="33"/>
        <v>0</v>
      </c>
      <c r="BJ40" s="16">
        <f t="shared" ca="1" si="34"/>
        <v>0</v>
      </c>
      <c r="BK40" s="16">
        <f t="shared" ca="1" si="16"/>
        <v>0</v>
      </c>
      <c r="BL40" s="6">
        <f t="shared" ca="1" si="17"/>
        <v>0</v>
      </c>
      <c r="BM40" s="92">
        <f t="shared" ca="1" si="35"/>
        <v>0</v>
      </c>
      <c r="BN40" s="16">
        <f t="shared" ca="1" si="36"/>
        <v>0</v>
      </c>
      <c r="BO40" s="16" t="str">
        <f t="shared" si="37"/>
        <v>OK</v>
      </c>
      <c r="BP40" s="16">
        <f t="shared" si="38"/>
        <v>0</v>
      </c>
      <c r="BQ40" s="93"/>
      <c r="BR40" s="16">
        <f t="shared" si="39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43101</v>
      </c>
      <c r="D41" s="65">
        <f>Ident!F41-C41+1-(INT((CHOOSE(WEEKDAY(C41),0,1,2,3,4,5,6)+(Ident!F41-C41+1))/7))-(INT((CHOOSE(WEEKDAY(C41),6,0,1,2,3,4,5)+(Ident!F41-C41+1))/7))</f>
        <v>-30785</v>
      </c>
      <c r="E41" s="6">
        <f>Kal!B$13-C41+1-(INT((CHOOSE(WEEKDAY(C41),0,1,2,3,4,5,6)+(Kal!B$13-C41+1))/7))-(INT((CHOOSE(WEEKDAY(C41),6,0,1,2,3,4,5)+(Kal!B$13-C41+1))/7))</f>
        <v>65</v>
      </c>
      <c r="F41" s="6">
        <f>Ident!F41-Kal!A$11+1-(INT((CHOOSE(WEEKDAY(Kal!A$11),0,1,2,3,4,5,6)+(Ident!F41-Kal!A$11+1))/7))-(INT((CHOOSE(WEEKDAY(Kal!A$11),6,0,1,2,3,4,5)+(Ident!F41-Kal!A$11+1))/7))</f>
        <v>-30785</v>
      </c>
      <c r="G41" s="6">
        <f>IF(AND(Ident!E41&lt;&gt;0,Ident!F41&lt;&gt;0),D41,IF(AND(Ident!E41&lt;&gt;0,Ident!F41=0),E41,IF(AND(Ident!E41=0,Ident!F41&lt;&gt;0),F41,ad5kw)))</f>
        <v>65</v>
      </c>
      <c r="H41" s="75">
        <f>ROUND(G41*Ident!L41,2)</f>
        <v>0</v>
      </c>
      <c r="I41" s="82"/>
      <c r="J41" s="73">
        <f>BerM1!W41+BerM2!W41+BerM3!W41</f>
        <v>0</v>
      </c>
      <c r="K41" s="73">
        <f t="shared" si="0"/>
        <v>0</v>
      </c>
      <c r="L41" s="73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6">
        <f>ROUND((BerM1!I41+BerM2!I41+BerM3!I41)/(malu1+malu2+malu3),2)</f>
        <v>0</v>
      </c>
      <c r="Q41" s="6">
        <f>ROUND((BerM1!J41+BerM2!J41+BerM3!J41)/(dima1+dima2+dima3),2)</f>
        <v>0</v>
      </c>
      <c r="R41" s="6">
        <f>ROUND((BerM1!K41+BerM2!K41+BerM3!K41)/(wome1+wome2+wome3),2)</f>
        <v>0</v>
      </c>
      <c r="S41" s="6">
        <f>ROUND((BerM1!L41+BerM2!L41+BerM3!L41)/(doje1+doje2+doje3),2)</f>
        <v>0</v>
      </c>
      <c r="T41" s="6">
        <f>ROUND((BerM1!M41+BerM2!M41+BerM3!M41)/(vrve1+vrve2+vrve3),2)</f>
        <v>0</v>
      </c>
      <c r="U41" s="6">
        <f>ROUND((BerM1!N41+BerM2!N41+BerM3!N41)/(zasa1+zasa2+zasa3),2)</f>
        <v>0</v>
      </c>
      <c r="V41" s="6">
        <f>ROUND((BerM1!O41+BerM2!O41+BerM3!O41)/(zodi1+zodi2+zodi3),2)</f>
        <v>0</v>
      </c>
      <c r="W41" s="6">
        <f>ROUND(('M1-In'!U41+'M2-In'!U41+'M3-In'!U41)*7/(malu1+malu2+malu3+dima1+dima2+dima3+wome1+wome2+wome3+doje1+doje2+doje3+vrve1+vrve2+vrve3+zasa1+zasa2+zasa3+zodi1+zodi2+zodi3),2)</f>
        <v>0</v>
      </c>
      <c r="X41" s="6">
        <f t="shared" si="18"/>
        <v>0</v>
      </c>
      <c r="Y41" s="16">
        <f t="shared" si="19"/>
        <v>0</v>
      </c>
      <c r="Z41" s="42">
        <f t="shared" si="20"/>
        <v>1</v>
      </c>
      <c r="AA41" s="16" t="str">
        <f t="shared" si="21"/>
        <v>Teilzeit</v>
      </c>
      <c r="AB41" s="16">
        <f>'M1-In'!AG41+'M1-In'!AH41+'M2-In'!AG41+'M2-In'!AH41+'M3-In'!AG41+'M3-In'!AH41</f>
        <v>0</v>
      </c>
      <c r="AC41" s="16">
        <f t="shared" si="22"/>
        <v>0</v>
      </c>
      <c r="AD41" s="16">
        <f t="shared" si="3"/>
        <v>0</v>
      </c>
      <c r="AE41" s="16">
        <f>'M1-In'!AI41+'M2-In'!AI41+'M3-In'!AI41</f>
        <v>0</v>
      </c>
      <c r="AF41" s="16">
        <f t="shared" si="23"/>
        <v>0</v>
      </c>
      <c r="AG41" s="16">
        <f t="shared" si="4"/>
        <v>0</v>
      </c>
      <c r="AH41" s="16">
        <f>'M1-In'!AJ41+'M2-In'!AJ41+'M3-In'!AJ41</f>
        <v>0</v>
      </c>
      <c r="AI41" s="16">
        <f t="shared" si="24"/>
        <v>0</v>
      </c>
      <c r="AJ41" s="16">
        <f t="shared" si="5"/>
        <v>0</v>
      </c>
      <c r="AK41" s="16">
        <f>'M1-In'!AK41+'M2-In'!AK41+'M3-In'!AK41</f>
        <v>0</v>
      </c>
      <c r="AL41" s="16">
        <f t="shared" si="25"/>
        <v>0</v>
      </c>
      <c r="AM41" s="16">
        <f t="shared" si="6"/>
        <v>0</v>
      </c>
      <c r="AN41" s="16">
        <f>'M1-In'!AL41+'M2-In'!AL41+'M3-In'!AL41</f>
        <v>0</v>
      </c>
      <c r="AO41" s="16">
        <f t="shared" si="26"/>
        <v>0</v>
      </c>
      <c r="AP41" s="16">
        <f t="shared" si="7"/>
        <v>0</v>
      </c>
      <c r="AQ41" s="16">
        <f>'M1-In'!AM41+'M2-In'!AM41+'M3-In'!AM41</f>
        <v>0</v>
      </c>
      <c r="AR41" s="16">
        <f t="shared" si="27"/>
        <v>0</v>
      </c>
      <c r="AS41" s="16">
        <f t="shared" si="8"/>
        <v>0</v>
      </c>
      <c r="AT41" s="16">
        <f>BerM1!AO41+BerM2!AO41+BerM3!AO41</f>
        <v>0</v>
      </c>
      <c r="AU41" s="16">
        <f t="shared" si="28"/>
        <v>0</v>
      </c>
      <c r="AV41" s="16">
        <f t="shared" si="9"/>
        <v>0</v>
      </c>
      <c r="AW41" s="16">
        <f ca="1">IF(A41=1,"Verbessern",MIN(gmk,BerM1!AQ41+BerM2!AQ41+BerM3!AQ41))</f>
        <v>0</v>
      </c>
      <c r="AX41" s="16">
        <f t="shared" ca="1" si="10"/>
        <v>0</v>
      </c>
      <c r="AY41" s="16">
        <f t="shared" ca="1" si="11"/>
        <v>0</v>
      </c>
      <c r="AZ41" s="16">
        <f t="shared" ca="1" si="12"/>
        <v>0</v>
      </c>
      <c r="BA41" s="6">
        <f t="shared" si="29"/>
        <v>0</v>
      </c>
      <c r="BB41" s="6">
        <f t="shared" si="13"/>
        <v>0</v>
      </c>
      <c r="BC41" s="285">
        <f t="shared" si="30"/>
        <v>0</v>
      </c>
      <c r="BD41" s="16">
        <f t="shared" ca="1" si="14"/>
        <v>0</v>
      </c>
      <c r="BE41" s="42">
        <f t="shared" ca="1" si="15"/>
        <v>0</v>
      </c>
      <c r="BF41" s="16">
        <f ca="1">IF(A41=1,"Verbessern",BerM1!AT41+BerM2!AT41+BerM3!AT41)</f>
        <v>0</v>
      </c>
      <c r="BG41" s="16">
        <f t="shared" ca="1" si="31"/>
        <v>0</v>
      </c>
      <c r="BH41" s="16">
        <f t="shared" ca="1" si="32"/>
        <v>0</v>
      </c>
      <c r="BI41" s="16">
        <f t="shared" ca="1" si="33"/>
        <v>0</v>
      </c>
      <c r="BJ41" s="16">
        <f t="shared" ca="1" si="34"/>
        <v>0</v>
      </c>
      <c r="BK41" s="16">
        <f t="shared" ca="1" si="16"/>
        <v>0</v>
      </c>
      <c r="BL41" s="6">
        <f t="shared" ca="1" si="17"/>
        <v>0</v>
      </c>
      <c r="BM41" s="92">
        <f t="shared" ca="1" si="35"/>
        <v>0</v>
      </c>
      <c r="BN41" s="16">
        <f t="shared" ca="1" si="36"/>
        <v>0</v>
      </c>
      <c r="BO41" s="16" t="str">
        <f t="shared" si="37"/>
        <v>OK</v>
      </c>
      <c r="BP41" s="16">
        <f t="shared" si="38"/>
        <v>0</v>
      </c>
      <c r="BQ41" s="93"/>
      <c r="BR41" s="16">
        <f t="shared" si="39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43101</v>
      </c>
      <c r="D42" s="65">
        <f>Ident!F42-C42+1-(INT((CHOOSE(WEEKDAY(C42),0,1,2,3,4,5,6)+(Ident!F42-C42+1))/7))-(INT((CHOOSE(WEEKDAY(C42),6,0,1,2,3,4,5)+(Ident!F42-C42+1))/7))</f>
        <v>-30785</v>
      </c>
      <c r="E42" s="6">
        <f>Kal!B$13-C42+1-(INT((CHOOSE(WEEKDAY(C42),0,1,2,3,4,5,6)+(Kal!B$13-C42+1))/7))-(INT((CHOOSE(WEEKDAY(C42),6,0,1,2,3,4,5)+(Kal!B$13-C42+1))/7))</f>
        <v>65</v>
      </c>
      <c r="F42" s="6">
        <f>Ident!F42-Kal!A$11+1-(INT((CHOOSE(WEEKDAY(Kal!A$11),0,1,2,3,4,5,6)+(Ident!F42-Kal!A$11+1))/7))-(INT((CHOOSE(WEEKDAY(Kal!A$11),6,0,1,2,3,4,5)+(Ident!F42-Kal!A$11+1))/7))</f>
        <v>-30785</v>
      </c>
      <c r="G42" s="6">
        <f>IF(AND(Ident!E42&lt;&gt;0,Ident!F42&lt;&gt;0),D42,IF(AND(Ident!E42&lt;&gt;0,Ident!F42=0),E42,IF(AND(Ident!E42=0,Ident!F42&lt;&gt;0),F42,ad5kw)))</f>
        <v>65</v>
      </c>
      <c r="H42" s="75">
        <f>ROUND(G42*Ident!L42,2)</f>
        <v>0</v>
      </c>
      <c r="I42" s="82"/>
      <c r="J42" s="73">
        <f>BerM1!W42+BerM2!W42+BerM3!W42</f>
        <v>0</v>
      </c>
      <c r="K42" s="73">
        <f t="shared" si="0"/>
        <v>0</v>
      </c>
      <c r="L42" s="73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6">
        <f>ROUND((BerM1!I42+BerM2!I42+BerM3!I42)/(malu1+malu2+malu3),2)</f>
        <v>0</v>
      </c>
      <c r="Q42" s="6">
        <f>ROUND((BerM1!J42+BerM2!J42+BerM3!J42)/(dima1+dima2+dima3),2)</f>
        <v>0</v>
      </c>
      <c r="R42" s="6">
        <f>ROUND((BerM1!K42+BerM2!K42+BerM3!K42)/(wome1+wome2+wome3),2)</f>
        <v>0</v>
      </c>
      <c r="S42" s="6">
        <f>ROUND((BerM1!L42+BerM2!L42+BerM3!L42)/(doje1+doje2+doje3),2)</f>
        <v>0</v>
      </c>
      <c r="T42" s="6">
        <f>ROUND((BerM1!M42+BerM2!M42+BerM3!M42)/(vrve1+vrve2+vrve3),2)</f>
        <v>0</v>
      </c>
      <c r="U42" s="6">
        <f>ROUND((BerM1!N42+BerM2!N42+BerM3!N42)/(zasa1+zasa2+zasa3),2)</f>
        <v>0</v>
      </c>
      <c r="V42" s="6">
        <f>ROUND((BerM1!O42+BerM2!O42+BerM3!O42)/(zodi1+zodi2+zodi3),2)</f>
        <v>0</v>
      </c>
      <c r="W42" s="6">
        <f>ROUND(('M1-In'!U42+'M2-In'!U42+'M3-In'!U42)*7/(malu1+malu2+malu3+dima1+dima2+dima3+wome1+wome2+wome3+doje1+doje2+doje3+vrve1+vrve2+vrve3+zasa1+zasa2+zasa3+zodi1+zodi2+zodi3),2)</f>
        <v>0</v>
      </c>
      <c r="X42" s="6">
        <f t="shared" si="18"/>
        <v>0</v>
      </c>
      <c r="Y42" s="16">
        <f t="shared" si="19"/>
        <v>0</v>
      </c>
      <c r="Z42" s="42">
        <f t="shared" si="20"/>
        <v>1</v>
      </c>
      <c r="AA42" s="16" t="str">
        <f t="shared" si="21"/>
        <v>Teilzeit</v>
      </c>
      <c r="AB42" s="16">
        <f>'M1-In'!AG42+'M1-In'!AH42+'M2-In'!AG42+'M2-In'!AH42+'M3-In'!AG42+'M3-In'!AH42</f>
        <v>0</v>
      </c>
      <c r="AC42" s="16">
        <f t="shared" si="22"/>
        <v>0</v>
      </c>
      <c r="AD42" s="16">
        <f t="shared" si="3"/>
        <v>0</v>
      </c>
      <c r="AE42" s="16">
        <f>'M1-In'!AI42+'M2-In'!AI42+'M3-In'!AI42</f>
        <v>0</v>
      </c>
      <c r="AF42" s="16">
        <f t="shared" si="23"/>
        <v>0</v>
      </c>
      <c r="AG42" s="16">
        <f t="shared" si="4"/>
        <v>0</v>
      </c>
      <c r="AH42" s="16">
        <f>'M1-In'!AJ42+'M2-In'!AJ42+'M3-In'!AJ42</f>
        <v>0</v>
      </c>
      <c r="AI42" s="16">
        <f t="shared" si="24"/>
        <v>0</v>
      </c>
      <c r="AJ42" s="16">
        <f t="shared" si="5"/>
        <v>0</v>
      </c>
      <c r="AK42" s="16">
        <f>'M1-In'!AK42+'M2-In'!AK42+'M3-In'!AK42</f>
        <v>0</v>
      </c>
      <c r="AL42" s="16">
        <f t="shared" si="25"/>
        <v>0</v>
      </c>
      <c r="AM42" s="16">
        <f t="shared" si="6"/>
        <v>0</v>
      </c>
      <c r="AN42" s="16">
        <f>'M1-In'!AL42+'M2-In'!AL42+'M3-In'!AL42</f>
        <v>0</v>
      </c>
      <c r="AO42" s="16">
        <f t="shared" si="26"/>
        <v>0</v>
      </c>
      <c r="AP42" s="16">
        <f t="shared" si="7"/>
        <v>0</v>
      </c>
      <c r="AQ42" s="16">
        <f>'M1-In'!AM42+'M2-In'!AM42+'M3-In'!AM42</f>
        <v>0</v>
      </c>
      <c r="AR42" s="16">
        <f t="shared" si="27"/>
        <v>0</v>
      </c>
      <c r="AS42" s="16">
        <f t="shared" si="8"/>
        <v>0</v>
      </c>
      <c r="AT42" s="16">
        <f>BerM1!AO42+BerM2!AO42+BerM3!AO42</f>
        <v>0</v>
      </c>
      <c r="AU42" s="16">
        <f t="shared" si="28"/>
        <v>0</v>
      </c>
      <c r="AV42" s="16">
        <f t="shared" si="9"/>
        <v>0</v>
      </c>
      <c r="AW42" s="16">
        <f ca="1">IF(A42=1,"Verbessern",MIN(gmk,BerM1!AQ42+BerM2!AQ42+BerM3!AQ42))</f>
        <v>0</v>
      </c>
      <c r="AX42" s="16">
        <f t="shared" ca="1" si="10"/>
        <v>0</v>
      </c>
      <c r="AY42" s="16">
        <f t="shared" ca="1" si="11"/>
        <v>0</v>
      </c>
      <c r="AZ42" s="16">
        <f t="shared" ca="1" si="12"/>
        <v>0</v>
      </c>
      <c r="BA42" s="6">
        <f t="shared" si="29"/>
        <v>0</v>
      </c>
      <c r="BB42" s="6">
        <f t="shared" si="13"/>
        <v>0</v>
      </c>
      <c r="BC42" s="285">
        <f t="shared" si="30"/>
        <v>0</v>
      </c>
      <c r="BD42" s="16">
        <f t="shared" ca="1" si="14"/>
        <v>0</v>
      </c>
      <c r="BE42" s="42">
        <f t="shared" ca="1" si="15"/>
        <v>0</v>
      </c>
      <c r="BF42" s="16">
        <f ca="1">IF(A42=1,"Verbessern",BerM1!AT42+BerM2!AT42+BerM3!AT42)</f>
        <v>0</v>
      </c>
      <c r="BG42" s="16">
        <f t="shared" ca="1" si="31"/>
        <v>0</v>
      </c>
      <c r="BH42" s="16">
        <f t="shared" ca="1" si="32"/>
        <v>0</v>
      </c>
      <c r="BI42" s="16">
        <f t="shared" ca="1" si="33"/>
        <v>0</v>
      </c>
      <c r="BJ42" s="16">
        <f t="shared" ca="1" si="34"/>
        <v>0</v>
      </c>
      <c r="BK42" s="16">
        <f t="shared" ca="1" si="16"/>
        <v>0</v>
      </c>
      <c r="BL42" s="6">
        <f t="shared" ca="1" si="17"/>
        <v>0</v>
      </c>
      <c r="BM42" s="92">
        <f t="shared" ca="1" si="35"/>
        <v>0</v>
      </c>
      <c r="BN42" s="16">
        <f t="shared" ca="1" si="36"/>
        <v>0</v>
      </c>
      <c r="BO42" s="16" t="str">
        <f t="shared" si="37"/>
        <v>OK</v>
      </c>
      <c r="BP42" s="16">
        <f t="shared" si="38"/>
        <v>0</v>
      </c>
      <c r="BQ42" s="93"/>
      <c r="BR42" s="16">
        <f t="shared" si="39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43101</v>
      </c>
      <c r="D43" s="65">
        <f>Ident!F43-C43+1-(INT((CHOOSE(WEEKDAY(C43),0,1,2,3,4,5,6)+(Ident!F43-C43+1))/7))-(INT((CHOOSE(WEEKDAY(C43),6,0,1,2,3,4,5)+(Ident!F43-C43+1))/7))</f>
        <v>-30785</v>
      </c>
      <c r="E43" s="6">
        <f>Kal!B$13-C43+1-(INT((CHOOSE(WEEKDAY(C43),0,1,2,3,4,5,6)+(Kal!B$13-C43+1))/7))-(INT((CHOOSE(WEEKDAY(C43),6,0,1,2,3,4,5)+(Kal!B$13-C43+1))/7))</f>
        <v>65</v>
      </c>
      <c r="F43" s="6">
        <f>Ident!F43-Kal!A$11+1-(INT((CHOOSE(WEEKDAY(Kal!A$11),0,1,2,3,4,5,6)+(Ident!F43-Kal!A$11+1))/7))-(INT((CHOOSE(WEEKDAY(Kal!A$11),6,0,1,2,3,4,5)+(Ident!F43-Kal!A$11+1))/7))</f>
        <v>-30785</v>
      </c>
      <c r="G43" s="6">
        <f>IF(AND(Ident!E43&lt;&gt;0,Ident!F43&lt;&gt;0),D43,IF(AND(Ident!E43&lt;&gt;0,Ident!F43=0),E43,IF(AND(Ident!E43=0,Ident!F43&lt;&gt;0),F43,ad5kw)))</f>
        <v>65</v>
      </c>
      <c r="H43" s="75">
        <f>ROUND(G43*Ident!L43,2)</f>
        <v>0</v>
      </c>
      <c r="I43" s="82"/>
      <c r="J43" s="73">
        <f>BerM1!W43+BerM2!W43+BerM3!W43</f>
        <v>0</v>
      </c>
      <c r="K43" s="73">
        <f t="shared" si="0"/>
        <v>0</v>
      </c>
      <c r="L43" s="73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6">
        <f>ROUND((BerM1!I43+BerM2!I43+BerM3!I43)/(malu1+malu2+malu3),2)</f>
        <v>0</v>
      </c>
      <c r="Q43" s="6">
        <f>ROUND((BerM1!J43+BerM2!J43+BerM3!J43)/(dima1+dima2+dima3),2)</f>
        <v>0</v>
      </c>
      <c r="R43" s="6">
        <f>ROUND((BerM1!K43+BerM2!K43+BerM3!K43)/(wome1+wome2+wome3),2)</f>
        <v>0</v>
      </c>
      <c r="S43" s="6">
        <f>ROUND((BerM1!L43+BerM2!L43+BerM3!L43)/(doje1+doje2+doje3),2)</f>
        <v>0</v>
      </c>
      <c r="T43" s="6">
        <f>ROUND((BerM1!M43+BerM2!M43+BerM3!M43)/(vrve1+vrve2+vrve3),2)</f>
        <v>0</v>
      </c>
      <c r="U43" s="6">
        <f>ROUND((BerM1!N43+BerM2!N43+BerM3!N43)/(zasa1+zasa2+zasa3),2)</f>
        <v>0</v>
      </c>
      <c r="V43" s="6">
        <f>ROUND((BerM1!O43+BerM2!O43+BerM3!O43)/(zodi1+zodi2+zodi3),2)</f>
        <v>0</v>
      </c>
      <c r="W43" s="6">
        <f>ROUND(('M1-In'!U43+'M2-In'!U43+'M3-In'!U43)*7/(malu1+malu2+malu3+dima1+dima2+dima3+wome1+wome2+wome3+doje1+doje2+doje3+vrve1+vrve2+vrve3+zasa1+zasa2+zasa3+zodi1+zodi2+zodi3),2)</f>
        <v>0</v>
      </c>
      <c r="X43" s="6">
        <f t="shared" si="18"/>
        <v>0</v>
      </c>
      <c r="Y43" s="16">
        <f t="shared" si="19"/>
        <v>0</v>
      </c>
      <c r="Z43" s="42">
        <f t="shared" si="20"/>
        <v>1</v>
      </c>
      <c r="AA43" s="16" t="str">
        <f t="shared" si="21"/>
        <v>Teilzeit</v>
      </c>
      <c r="AB43" s="16">
        <f>'M1-In'!AG43+'M1-In'!AH43+'M2-In'!AG43+'M2-In'!AH43+'M3-In'!AG43+'M3-In'!AH43</f>
        <v>0</v>
      </c>
      <c r="AC43" s="16">
        <f t="shared" si="22"/>
        <v>0</v>
      </c>
      <c r="AD43" s="16">
        <f t="shared" si="3"/>
        <v>0</v>
      </c>
      <c r="AE43" s="16">
        <f>'M1-In'!AI43+'M2-In'!AI43+'M3-In'!AI43</f>
        <v>0</v>
      </c>
      <c r="AF43" s="16">
        <f t="shared" si="23"/>
        <v>0</v>
      </c>
      <c r="AG43" s="16">
        <f t="shared" si="4"/>
        <v>0</v>
      </c>
      <c r="AH43" s="16">
        <f>'M1-In'!AJ43+'M2-In'!AJ43+'M3-In'!AJ43</f>
        <v>0</v>
      </c>
      <c r="AI43" s="16">
        <f t="shared" si="24"/>
        <v>0</v>
      </c>
      <c r="AJ43" s="16">
        <f t="shared" si="5"/>
        <v>0</v>
      </c>
      <c r="AK43" s="16">
        <f>'M1-In'!AK43+'M2-In'!AK43+'M3-In'!AK43</f>
        <v>0</v>
      </c>
      <c r="AL43" s="16">
        <f t="shared" si="25"/>
        <v>0</v>
      </c>
      <c r="AM43" s="16">
        <f t="shared" si="6"/>
        <v>0</v>
      </c>
      <c r="AN43" s="16">
        <f>'M1-In'!AL43+'M2-In'!AL43+'M3-In'!AL43</f>
        <v>0</v>
      </c>
      <c r="AO43" s="16">
        <f t="shared" si="26"/>
        <v>0</v>
      </c>
      <c r="AP43" s="16">
        <f t="shared" si="7"/>
        <v>0</v>
      </c>
      <c r="AQ43" s="16">
        <f>'M1-In'!AM43+'M2-In'!AM43+'M3-In'!AM43</f>
        <v>0</v>
      </c>
      <c r="AR43" s="16">
        <f t="shared" si="27"/>
        <v>0</v>
      </c>
      <c r="AS43" s="16">
        <f t="shared" si="8"/>
        <v>0</v>
      </c>
      <c r="AT43" s="16">
        <f>BerM1!AO43+BerM2!AO43+BerM3!AO43</f>
        <v>0</v>
      </c>
      <c r="AU43" s="16">
        <f t="shared" si="28"/>
        <v>0</v>
      </c>
      <c r="AV43" s="16">
        <f t="shared" si="9"/>
        <v>0</v>
      </c>
      <c r="AW43" s="16">
        <f ca="1">IF(A43=1,"Verbessern",MIN(gmk,BerM1!AQ43+BerM2!AQ43+BerM3!AQ43))</f>
        <v>0</v>
      </c>
      <c r="AX43" s="16">
        <f t="shared" ca="1" si="10"/>
        <v>0</v>
      </c>
      <c r="AY43" s="16">
        <f t="shared" ca="1" si="11"/>
        <v>0</v>
      </c>
      <c r="AZ43" s="16">
        <f t="shared" ca="1" si="12"/>
        <v>0</v>
      </c>
      <c r="BA43" s="6">
        <f t="shared" si="29"/>
        <v>0</v>
      </c>
      <c r="BB43" s="6">
        <f t="shared" si="13"/>
        <v>0</v>
      </c>
      <c r="BC43" s="285">
        <f t="shared" si="30"/>
        <v>0</v>
      </c>
      <c r="BD43" s="16">
        <f t="shared" ca="1" si="14"/>
        <v>0</v>
      </c>
      <c r="BE43" s="42">
        <f t="shared" ca="1" si="15"/>
        <v>0</v>
      </c>
      <c r="BF43" s="16">
        <f ca="1">IF(A43=1,"Verbessern",BerM1!AT43+BerM2!AT43+BerM3!AT43)</f>
        <v>0</v>
      </c>
      <c r="BG43" s="16">
        <f t="shared" ca="1" si="31"/>
        <v>0</v>
      </c>
      <c r="BH43" s="16">
        <f t="shared" ca="1" si="32"/>
        <v>0</v>
      </c>
      <c r="BI43" s="16">
        <f t="shared" ca="1" si="33"/>
        <v>0</v>
      </c>
      <c r="BJ43" s="16">
        <f t="shared" ca="1" si="34"/>
        <v>0</v>
      </c>
      <c r="BK43" s="16">
        <f t="shared" ca="1" si="16"/>
        <v>0</v>
      </c>
      <c r="BL43" s="6">
        <f t="shared" ca="1" si="17"/>
        <v>0</v>
      </c>
      <c r="BM43" s="92">
        <f t="shared" ca="1" si="35"/>
        <v>0</v>
      </c>
      <c r="BN43" s="16">
        <f t="shared" ca="1" si="36"/>
        <v>0</v>
      </c>
      <c r="BO43" s="16" t="str">
        <f t="shared" si="37"/>
        <v>OK</v>
      </c>
      <c r="BP43" s="16">
        <f t="shared" si="38"/>
        <v>0</v>
      </c>
      <c r="BQ43" s="93"/>
      <c r="BR43" s="16">
        <f t="shared" si="39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43101</v>
      </c>
      <c r="D44" s="65">
        <f>Ident!F44-C44+1-(INT((CHOOSE(WEEKDAY(C44),0,1,2,3,4,5,6)+(Ident!F44-C44+1))/7))-(INT((CHOOSE(WEEKDAY(C44),6,0,1,2,3,4,5)+(Ident!F44-C44+1))/7))</f>
        <v>-30785</v>
      </c>
      <c r="E44" s="6">
        <f>Kal!B$13-C44+1-(INT((CHOOSE(WEEKDAY(C44),0,1,2,3,4,5,6)+(Kal!B$13-C44+1))/7))-(INT((CHOOSE(WEEKDAY(C44),6,0,1,2,3,4,5)+(Kal!B$13-C44+1))/7))</f>
        <v>65</v>
      </c>
      <c r="F44" s="6">
        <f>Ident!F44-Kal!A$11+1-(INT((CHOOSE(WEEKDAY(Kal!A$11),0,1,2,3,4,5,6)+(Ident!F44-Kal!A$11+1))/7))-(INT((CHOOSE(WEEKDAY(Kal!A$11),6,0,1,2,3,4,5)+(Ident!F44-Kal!A$11+1))/7))</f>
        <v>-30785</v>
      </c>
      <c r="G44" s="6">
        <f>IF(AND(Ident!E44&lt;&gt;0,Ident!F44&lt;&gt;0),D44,IF(AND(Ident!E44&lt;&gt;0,Ident!F44=0),E44,IF(AND(Ident!E44=0,Ident!F44&lt;&gt;0),F44,ad5kw)))</f>
        <v>65</v>
      </c>
      <c r="H44" s="75">
        <f>ROUND(G44*Ident!L44,2)</f>
        <v>0</v>
      </c>
      <c r="I44" s="82"/>
      <c r="J44" s="73">
        <f>BerM1!W44+BerM2!W44+BerM3!W44</f>
        <v>0</v>
      </c>
      <c r="K44" s="73">
        <f t="shared" si="0"/>
        <v>0</v>
      </c>
      <c r="L44" s="73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6">
        <f>ROUND((BerM1!I44+BerM2!I44+BerM3!I44)/(malu1+malu2+malu3),2)</f>
        <v>0</v>
      </c>
      <c r="Q44" s="6">
        <f>ROUND((BerM1!J44+BerM2!J44+BerM3!J44)/(dima1+dima2+dima3),2)</f>
        <v>0</v>
      </c>
      <c r="R44" s="6">
        <f>ROUND((BerM1!K44+BerM2!K44+BerM3!K44)/(wome1+wome2+wome3),2)</f>
        <v>0</v>
      </c>
      <c r="S44" s="6">
        <f>ROUND((BerM1!L44+BerM2!L44+BerM3!L44)/(doje1+doje2+doje3),2)</f>
        <v>0</v>
      </c>
      <c r="T44" s="6">
        <f>ROUND((BerM1!M44+BerM2!M44+BerM3!M44)/(vrve1+vrve2+vrve3),2)</f>
        <v>0</v>
      </c>
      <c r="U44" s="6">
        <f>ROUND((BerM1!N44+BerM2!N44+BerM3!N44)/(zasa1+zasa2+zasa3),2)</f>
        <v>0</v>
      </c>
      <c r="V44" s="6">
        <f>ROUND((BerM1!O44+BerM2!O44+BerM3!O44)/(zodi1+zodi2+zodi3),2)</f>
        <v>0</v>
      </c>
      <c r="W44" s="6">
        <f>ROUND(('M1-In'!U44+'M2-In'!U44+'M3-In'!U44)*7/(malu1+malu2+malu3+dima1+dima2+dima3+wome1+wome2+wome3+doje1+doje2+doje3+vrve1+vrve2+vrve3+zasa1+zasa2+zasa3+zodi1+zodi2+zodi3),2)</f>
        <v>0</v>
      </c>
      <c r="X44" s="6">
        <f t="shared" si="18"/>
        <v>0</v>
      </c>
      <c r="Y44" s="16">
        <f t="shared" si="19"/>
        <v>0</v>
      </c>
      <c r="Z44" s="42">
        <f t="shared" si="20"/>
        <v>1</v>
      </c>
      <c r="AA44" s="16" t="str">
        <f t="shared" si="21"/>
        <v>Teilzeit</v>
      </c>
      <c r="AB44" s="16">
        <f>'M1-In'!AG44+'M1-In'!AH44+'M2-In'!AG44+'M2-In'!AH44+'M3-In'!AG44+'M3-In'!AH44</f>
        <v>0</v>
      </c>
      <c r="AC44" s="16">
        <f t="shared" si="22"/>
        <v>0</v>
      </c>
      <c r="AD44" s="16">
        <f t="shared" si="3"/>
        <v>0</v>
      </c>
      <c r="AE44" s="16">
        <f>'M1-In'!AI44+'M2-In'!AI44+'M3-In'!AI44</f>
        <v>0</v>
      </c>
      <c r="AF44" s="16">
        <f t="shared" si="23"/>
        <v>0</v>
      </c>
      <c r="AG44" s="16">
        <f t="shared" si="4"/>
        <v>0</v>
      </c>
      <c r="AH44" s="16">
        <f>'M1-In'!AJ44+'M2-In'!AJ44+'M3-In'!AJ44</f>
        <v>0</v>
      </c>
      <c r="AI44" s="16">
        <f t="shared" si="24"/>
        <v>0</v>
      </c>
      <c r="AJ44" s="16">
        <f t="shared" si="5"/>
        <v>0</v>
      </c>
      <c r="AK44" s="16">
        <f>'M1-In'!AK44+'M2-In'!AK44+'M3-In'!AK44</f>
        <v>0</v>
      </c>
      <c r="AL44" s="16">
        <f t="shared" si="25"/>
        <v>0</v>
      </c>
      <c r="AM44" s="16">
        <f t="shared" si="6"/>
        <v>0</v>
      </c>
      <c r="AN44" s="16">
        <f>'M1-In'!AL44+'M2-In'!AL44+'M3-In'!AL44</f>
        <v>0</v>
      </c>
      <c r="AO44" s="16">
        <f t="shared" si="26"/>
        <v>0</v>
      </c>
      <c r="AP44" s="16">
        <f t="shared" si="7"/>
        <v>0</v>
      </c>
      <c r="AQ44" s="16">
        <f>'M1-In'!AM44+'M2-In'!AM44+'M3-In'!AM44</f>
        <v>0</v>
      </c>
      <c r="AR44" s="16">
        <f t="shared" si="27"/>
        <v>0</v>
      </c>
      <c r="AS44" s="16">
        <f t="shared" si="8"/>
        <v>0</v>
      </c>
      <c r="AT44" s="16">
        <f>BerM1!AO44+BerM2!AO44+BerM3!AO44</f>
        <v>0</v>
      </c>
      <c r="AU44" s="16">
        <f t="shared" si="28"/>
        <v>0</v>
      </c>
      <c r="AV44" s="16">
        <f t="shared" si="9"/>
        <v>0</v>
      </c>
      <c r="AW44" s="16">
        <f ca="1">IF(A44=1,"Verbessern",MIN(gmk,BerM1!AQ44+BerM2!AQ44+BerM3!AQ44))</f>
        <v>0</v>
      </c>
      <c r="AX44" s="16">
        <f t="shared" ca="1" si="10"/>
        <v>0</v>
      </c>
      <c r="AY44" s="16">
        <f t="shared" ca="1" si="11"/>
        <v>0</v>
      </c>
      <c r="AZ44" s="16">
        <f t="shared" ca="1" si="12"/>
        <v>0</v>
      </c>
      <c r="BA44" s="6">
        <f t="shared" si="29"/>
        <v>0</v>
      </c>
      <c r="BB44" s="6">
        <f t="shared" si="13"/>
        <v>0</v>
      </c>
      <c r="BC44" s="285">
        <f t="shared" si="30"/>
        <v>0</v>
      </c>
      <c r="BD44" s="16">
        <f t="shared" ca="1" si="14"/>
        <v>0</v>
      </c>
      <c r="BE44" s="42">
        <f t="shared" ca="1" si="15"/>
        <v>0</v>
      </c>
      <c r="BF44" s="16">
        <f ca="1">IF(A44=1,"Verbessern",BerM1!AT44+BerM2!AT44+BerM3!AT44)</f>
        <v>0</v>
      </c>
      <c r="BG44" s="16">
        <f t="shared" ca="1" si="31"/>
        <v>0</v>
      </c>
      <c r="BH44" s="16">
        <f t="shared" ca="1" si="32"/>
        <v>0</v>
      </c>
      <c r="BI44" s="16">
        <f t="shared" ca="1" si="33"/>
        <v>0</v>
      </c>
      <c r="BJ44" s="16">
        <f t="shared" ca="1" si="34"/>
        <v>0</v>
      </c>
      <c r="BK44" s="16">
        <f t="shared" ca="1" si="16"/>
        <v>0</v>
      </c>
      <c r="BL44" s="6">
        <f t="shared" ca="1" si="17"/>
        <v>0</v>
      </c>
      <c r="BM44" s="92">
        <f t="shared" ca="1" si="35"/>
        <v>0</v>
      </c>
      <c r="BN44" s="16">
        <f t="shared" ca="1" si="36"/>
        <v>0</v>
      </c>
      <c r="BO44" s="16" t="str">
        <f t="shared" si="37"/>
        <v>OK</v>
      </c>
      <c r="BP44" s="16">
        <f t="shared" si="38"/>
        <v>0</v>
      </c>
      <c r="BQ44" s="93"/>
      <c r="BR44" s="16">
        <f t="shared" si="39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43101</v>
      </c>
      <c r="D45" s="65">
        <f>Ident!F45-C45+1-(INT((CHOOSE(WEEKDAY(C45),0,1,2,3,4,5,6)+(Ident!F45-C45+1))/7))-(INT((CHOOSE(WEEKDAY(C45),6,0,1,2,3,4,5)+(Ident!F45-C45+1))/7))</f>
        <v>-30785</v>
      </c>
      <c r="E45" s="6">
        <f>Kal!B$13-C45+1-(INT((CHOOSE(WEEKDAY(C45),0,1,2,3,4,5,6)+(Kal!B$13-C45+1))/7))-(INT((CHOOSE(WEEKDAY(C45),6,0,1,2,3,4,5)+(Kal!B$13-C45+1))/7))</f>
        <v>65</v>
      </c>
      <c r="F45" s="6">
        <f>Ident!F45-Kal!A$11+1-(INT((CHOOSE(WEEKDAY(Kal!A$11),0,1,2,3,4,5,6)+(Ident!F45-Kal!A$11+1))/7))-(INT((CHOOSE(WEEKDAY(Kal!A$11),6,0,1,2,3,4,5)+(Ident!F45-Kal!A$11+1))/7))</f>
        <v>-30785</v>
      </c>
      <c r="G45" s="6">
        <f>IF(AND(Ident!E45&lt;&gt;0,Ident!F45&lt;&gt;0),D45,IF(AND(Ident!E45&lt;&gt;0,Ident!F45=0),E45,IF(AND(Ident!E45=0,Ident!F45&lt;&gt;0),F45,ad5kw)))</f>
        <v>65</v>
      </c>
      <c r="H45" s="75">
        <f>ROUND(G45*Ident!L45,2)</f>
        <v>0</v>
      </c>
      <c r="I45" s="82"/>
      <c r="J45" s="73">
        <f>BerM1!W45+BerM2!W45+BerM3!W45</f>
        <v>0</v>
      </c>
      <c r="K45" s="73">
        <f t="shared" si="0"/>
        <v>0</v>
      </c>
      <c r="L45" s="73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6">
        <f>ROUND((BerM1!I45+BerM2!I45+BerM3!I45)/(malu1+malu2+malu3),2)</f>
        <v>0</v>
      </c>
      <c r="Q45" s="6">
        <f>ROUND((BerM1!J45+BerM2!J45+BerM3!J45)/(dima1+dima2+dima3),2)</f>
        <v>0</v>
      </c>
      <c r="R45" s="6">
        <f>ROUND((BerM1!K45+BerM2!K45+BerM3!K45)/(wome1+wome2+wome3),2)</f>
        <v>0</v>
      </c>
      <c r="S45" s="6">
        <f>ROUND((BerM1!L45+BerM2!L45+BerM3!L45)/(doje1+doje2+doje3),2)</f>
        <v>0</v>
      </c>
      <c r="T45" s="6">
        <f>ROUND((BerM1!M45+BerM2!M45+BerM3!M45)/(vrve1+vrve2+vrve3),2)</f>
        <v>0</v>
      </c>
      <c r="U45" s="6">
        <f>ROUND((BerM1!N45+BerM2!N45+BerM3!N45)/(zasa1+zasa2+zasa3),2)</f>
        <v>0</v>
      </c>
      <c r="V45" s="6">
        <f>ROUND((BerM1!O45+BerM2!O45+BerM3!O45)/(zodi1+zodi2+zodi3),2)</f>
        <v>0</v>
      </c>
      <c r="W45" s="6">
        <f>ROUND(('M1-In'!U45+'M2-In'!U45+'M3-In'!U45)*7/(malu1+malu2+malu3+dima1+dima2+dima3+wome1+wome2+wome3+doje1+doje2+doje3+vrve1+vrve2+vrve3+zasa1+zasa2+zasa3+zodi1+zodi2+zodi3),2)</f>
        <v>0</v>
      </c>
      <c r="X45" s="6">
        <f t="shared" si="18"/>
        <v>0</v>
      </c>
      <c r="Y45" s="16">
        <f t="shared" si="19"/>
        <v>0</v>
      </c>
      <c r="Z45" s="42">
        <f t="shared" si="20"/>
        <v>1</v>
      </c>
      <c r="AA45" s="16" t="str">
        <f t="shared" si="21"/>
        <v>Teilzeit</v>
      </c>
      <c r="AB45" s="16">
        <f>'M1-In'!AG45+'M1-In'!AH45+'M2-In'!AG45+'M2-In'!AH45+'M3-In'!AG45+'M3-In'!AH45</f>
        <v>0</v>
      </c>
      <c r="AC45" s="16">
        <f t="shared" si="22"/>
        <v>0</v>
      </c>
      <c r="AD45" s="16">
        <f t="shared" si="3"/>
        <v>0</v>
      </c>
      <c r="AE45" s="16">
        <f>'M1-In'!AI45+'M2-In'!AI45+'M3-In'!AI45</f>
        <v>0</v>
      </c>
      <c r="AF45" s="16">
        <f t="shared" si="23"/>
        <v>0</v>
      </c>
      <c r="AG45" s="16">
        <f t="shared" si="4"/>
        <v>0</v>
      </c>
      <c r="AH45" s="16">
        <f>'M1-In'!AJ45+'M2-In'!AJ45+'M3-In'!AJ45</f>
        <v>0</v>
      </c>
      <c r="AI45" s="16">
        <f t="shared" si="24"/>
        <v>0</v>
      </c>
      <c r="AJ45" s="16">
        <f t="shared" si="5"/>
        <v>0</v>
      </c>
      <c r="AK45" s="16">
        <f>'M1-In'!AK45+'M2-In'!AK45+'M3-In'!AK45</f>
        <v>0</v>
      </c>
      <c r="AL45" s="16">
        <f t="shared" si="25"/>
        <v>0</v>
      </c>
      <c r="AM45" s="16">
        <f t="shared" si="6"/>
        <v>0</v>
      </c>
      <c r="AN45" s="16">
        <f>'M1-In'!AL45+'M2-In'!AL45+'M3-In'!AL45</f>
        <v>0</v>
      </c>
      <c r="AO45" s="16">
        <f t="shared" si="26"/>
        <v>0</v>
      </c>
      <c r="AP45" s="16">
        <f t="shared" si="7"/>
        <v>0</v>
      </c>
      <c r="AQ45" s="16">
        <f>'M1-In'!AM45+'M2-In'!AM45+'M3-In'!AM45</f>
        <v>0</v>
      </c>
      <c r="AR45" s="16">
        <f t="shared" si="27"/>
        <v>0</v>
      </c>
      <c r="AS45" s="16">
        <f t="shared" si="8"/>
        <v>0</v>
      </c>
      <c r="AT45" s="16">
        <f>BerM1!AO45+BerM2!AO45+BerM3!AO45</f>
        <v>0</v>
      </c>
      <c r="AU45" s="16">
        <f t="shared" si="28"/>
        <v>0</v>
      </c>
      <c r="AV45" s="16">
        <f t="shared" si="9"/>
        <v>0</v>
      </c>
      <c r="AW45" s="16">
        <f ca="1">IF(A45=1,"Verbessern",MIN(gmk,BerM1!AQ45+BerM2!AQ45+BerM3!AQ45))</f>
        <v>0</v>
      </c>
      <c r="AX45" s="16">
        <f t="shared" ca="1" si="10"/>
        <v>0</v>
      </c>
      <c r="AY45" s="16">
        <f t="shared" ca="1" si="11"/>
        <v>0</v>
      </c>
      <c r="AZ45" s="16">
        <f t="shared" ca="1" si="12"/>
        <v>0</v>
      </c>
      <c r="BA45" s="6">
        <f t="shared" si="29"/>
        <v>0</v>
      </c>
      <c r="BB45" s="6">
        <f t="shared" si="13"/>
        <v>0</v>
      </c>
      <c r="BC45" s="285">
        <f t="shared" si="30"/>
        <v>0</v>
      </c>
      <c r="BD45" s="16">
        <f t="shared" ca="1" si="14"/>
        <v>0</v>
      </c>
      <c r="BE45" s="42">
        <f t="shared" ca="1" si="15"/>
        <v>0</v>
      </c>
      <c r="BF45" s="16">
        <f ca="1">IF(A45=1,"Verbessern",BerM1!AT45+BerM2!AT45+BerM3!AT45)</f>
        <v>0</v>
      </c>
      <c r="BG45" s="16">
        <f t="shared" ca="1" si="31"/>
        <v>0</v>
      </c>
      <c r="BH45" s="16">
        <f t="shared" ca="1" si="32"/>
        <v>0</v>
      </c>
      <c r="BI45" s="16">
        <f t="shared" ca="1" si="33"/>
        <v>0</v>
      </c>
      <c r="BJ45" s="16">
        <f t="shared" ca="1" si="34"/>
        <v>0</v>
      </c>
      <c r="BK45" s="16">
        <f t="shared" ca="1" si="16"/>
        <v>0</v>
      </c>
      <c r="BL45" s="6">
        <f t="shared" ca="1" si="17"/>
        <v>0</v>
      </c>
      <c r="BM45" s="92">
        <f t="shared" ca="1" si="35"/>
        <v>0</v>
      </c>
      <c r="BN45" s="16">
        <f t="shared" ca="1" si="36"/>
        <v>0</v>
      </c>
      <c r="BO45" s="16" t="str">
        <f t="shared" si="37"/>
        <v>OK</v>
      </c>
      <c r="BP45" s="16">
        <f t="shared" si="38"/>
        <v>0</v>
      </c>
      <c r="BQ45" s="93"/>
      <c r="BR45" s="16">
        <f t="shared" si="39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43101</v>
      </c>
      <c r="D46" s="65">
        <f>Ident!F46-C46+1-(INT((CHOOSE(WEEKDAY(C46),0,1,2,3,4,5,6)+(Ident!F46-C46+1))/7))-(INT((CHOOSE(WEEKDAY(C46),6,0,1,2,3,4,5)+(Ident!F46-C46+1))/7))</f>
        <v>-30785</v>
      </c>
      <c r="E46" s="6">
        <f>Kal!B$13-C46+1-(INT((CHOOSE(WEEKDAY(C46),0,1,2,3,4,5,6)+(Kal!B$13-C46+1))/7))-(INT((CHOOSE(WEEKDAY(C46),6,0,1,2,3,4,5)+(Kal!B$13-C46+1))/7))</f>
        <v>65</v>
      </c>
      <c r="F46" s="6">
        <f>Ident!F46-Kal!A$11+1-(INT((CHOOSE(WEEKDAY(Kal!A$11),0,1,2,3,4,5,6)+(Ident!F46-Kal!A$11+1))/7))-(INT((CHOOSE(WEEKDAY(Kal!A$11),6,0,1,2,3,4,5)+(Ident!F46-Kal!A$11+1))/7))</f>
        <v>-30785</v>
      </c>
      <c r="G46" s="6">
        <f>IF(AND(Ident!E46&lt;&gt;0,Ident!F46&lt;&gt;0),D46,IF(AND(Ident!E46&lt;&gt;0,Ident!F46=0),E46,IF(AND(Ident!E46=0,Ident!F46&lt;&gt;0),F46,ad5kw)))</f>
        <v>65</v>
      </c>
      <c r="H46" s="75">
        <f>ROUND(G46*Ident!L46,2)</f>
        <v>0</v>
      </c>
      <c r="I46" s="82"/>
      <c r="J46" s="73">
        <f>BerM1!W46+BerM2!W46+BerM3!W46</f>
        <v>0</v>
      </c>
      <c r="K46" s="73">
        <f t="shared" si="0"/>
        <v>0</v>
      </c>
      <c r="L46" s="73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6">
        <f>ROUND((BerM1!I46+BerM2!I46+BerM3!I46)/(malu1+malu2+malu3),2)</f>
        <v>0</v>
      </c>
      <c r="Q46" s="6">
        <f>ROUND((BerM1!J46+BerM2!J46+BerM3!J46)/(dima1+dima2+dima3),2)</f>
        <v>0</v>
      </c>
      <c r="R46" s="6">
        <f>ROUND((BerM1!K46+BerM2!K46+BerM3!K46)/(wome1+wome2+wome3),2)</f>
        <v>0</v>
      </c>
      <c r="S46" s="6">
        <f>ROUND((BerM1!L46+BerM2!L46+BerM3!L46)/(doje1+doje2+doje3),2)</f>
        <v>0</v>
      </c>
      <c r="T46" s="6">
        <f>ROUND((BerM1!M46+BerM2!M46+BerM3!M46)/(vrve1+vrve2+vrve3),2)</f>
        <v>0</v>
      </c>
      <c r="U46" s="6">
        <f>ROUND((BerM1!N46+BerM2!N46+BerM3!N46)/(zasa1+zasa2+zasa3),2)</f>
        <v>0</v>
      </c>
      <c r="V46" s="6">
        <f>ROUND((BerM1!O46+BerM2!O46+BerM3!O46)/(zodi1+zodi2+zodi3),2)</f>
        <v>0</v>
      </c>
      <c r="W46" s="6">
        <f>ROUND(('M1-In'!U46+'M2-In'!U46+'M3-In'!U46)*7/(malu1+malu2+malu3+dima1+dima2+dima3+wome1+wome2+wome3+doje1+doje2+doje3+vrve1+vrve2+vrve3+zasa1+zasa2+zasa3+zodi1+zodi2+zodi3),2)</f>
        <v>0</v>
      </c>
      <c r="X46" s="6">
        <f t="shared" si="18"/>
        <v>0</v>
      </c>
      <c r="Y46" s="16">
        <f t="shared" si="19"/>
        <v>0</v>
      </c>
      <c r="Z46" s="42">
        <f t="shared" si="20"/>
        <v>1</v>
      </c>
      <c r="AA46" s="16" t="str">
        <f t="shared" si="21"/>
        <v>Teilzeit</v>
      </c>
      <c r="AB46" s="16">
        <f>'M1-In'!AG46+'M1-In'!AH46+'M2-In'!AG46+'M2-In'!AH46+'M3-In'!AG46+'M3-In'!AH46</f>
        <v>0</v>
      </c>
      <c r="AC46" s="16">
        <f t="shared" si="22"/>
        <v>0</v>
      </c>
      <c r="AD46" s="16">
        <f t="shared" si="3"/>
        <v>0</v>
      </c>
      <c r="AE46" s="16">
        <f>'M1-In'!AI46+'M2-In'!AI46+'M3-In'!AI46</f>
        <v>0</v>
      </c>
      <c r="AF46" s="16">
        <f t="shared" si="23"/>
        <v>0</v>
      </c>
      <c r="AG46" s="16">
        <f t="shared" si="4"/>
        <v>0</v>
      </c>
      <c r="AH46" s="16">
        <f>'M1-In'!AJ46+'M2-In'!AJ46+'M3-In'!AJ46</f>
        <v>0</v>
      </c>
      <c r="AI46" s="16">
        <f t="shared" si="24"/>
        <v>0</v>
      </c>
      <c r="AJ46" s="16">
        <f t="shared" si="5"/>
        <v>0</v>
      </c>
      <c r="AK46" s="16">
        <f>'M1-In'!AK46+'M2-In'!AK46+'M3-In'!AK46</f>
        <v>0</v>
      </c>
      <c r="AL46" s="16">
        <f t="shared" si="25"/>
        <v>0</v>
      </c>
      <c r="AM46" s="16">
        <f t="shared" si="6"/>
        <v>0</v>
      </c>
      <c r="AN46" s="16">
        <f>'M1-In'!AL46+'M2-In'!AL46+'M3-In'!AL46</f>
        <v>0</v>
      </c>
      <c r="AO46" s="16">
        <f t="shared" si="26"/>
        <v>0</v>
      </c>
      <c r="AP46" s="16">
        <f t="shared" si="7"/>
        <v>0</v>
      </c>
      <c r="AQ46" s="16">
        <f>'M1-In'!AM46+'M2-In'!AM46+'M3-In'!AM46</f>
        <v>0</v>
      </c>
      <c r="AR46" s="16">
        <f t="shared" si="27"/>
        <v>0</v>
      </c>
      <c r="AS46" s="16">
        <f t="shared" si="8"/>
        <v>0</v>
      </c>
      <c r="AT46" s="16">
        <f>BerM1!AO46+BerM2!AO46+BerM3!AO46</f>
        <v>0</v>
      </c>
      <c r="AU46" s="16">
        <f t="shared" si="28"/>
        <v>0</v>
      </c>
      <c r="AV46" s="16">
        <f t="shared" si="9"/>
        <v>0</v>
      </c>
      <c r="AW46" s="16">
        <f ca="1">IF(A46=1,"Verbessern",MIN(gmk,BerM1!AQ46+BerM2!AQ46+BerM3!AQ46))</f>
        <v>0</v>
      </c>
      <c r="AX46" s="16">
        <f t="shared" ca="1" si="10"/>
        <v>0</v>
      </c>
      <c r="AY46" s="16">
        <f t="shared" ca="1" si="11"/>
        <v>0</v>
      </c>
      <c r="AZ46" s="16">
        <f t="shared" ca="1" si="12"/>
        <v>0</v>
      </c>
      <c r="BA46" s="6">
        <f t="shared" si="29"/>
        <v>0</v>
      </c>
      <c r="BB46" s="6">
        <f t="shared" si="13"/>
        <v>0</v>
      </c>
      <c r="BC46" s="285">
        <f t="shared" si="30"/>
        <v>0</v>
      </c>
      <c r="BD46" s="16">
        <f t="shared" ca="1" si="14"/>
        <v>0</v>
      </c>
      <c r="BE46" s="42">
        <f t="shared" ca="1" si="15"/>
        <v>0</v>
      </c>
      <c r="BF46" s="16">
        <f ca="1">IF(A46=1,"Verbessern",BerM1!AT46+BerM2!AT46+BerM3!AT46)</f>
        <v>0</v>
      </c>
      <c r="BG46" s="16">
        <f t="shared" ca="1" si="31"/>
        <v>0</v>
      </c>
      <c r="BH46" s="16">
        <f t="shared" ca="1" si="32"/>
        <v>0</v>
      </c>
      <c r="BI46" s="16">
        <f t="shared" ca="1" si="33"/>
        <v>0</v>
      </c>
      <c r="BJ46" s="16">
        <f t="shared" ca="1" si="34"/>
        <v>0</v>
      </c>
      <c r="BK46" s="16">
        <f t="shared" ca="1" si="16"/>
        <v>0</v>
      </c>
      <c r="BL46" s="6">
        <f t="shared" ca="1" si="17"/>
        <v>0</v>
      </c>
      <c r="BM46" s="92">
        <f t="shared" ca="1" si="35"/>
        <v>0</v>
      </c>
      <c r="BN46" s="16">
        <f t="shared" ca="1" si="36"/>
        <v>0</v>
      </c>
      <c r="BO46" s="16" t="str">
        <f t="shared" si="37"/>
        <v>OK</v>
      </c>
      <c r="BP46" s="16">
        <f t="shared" si="38"/>
        <v>0</v>
      </c>
      <c r="BQ46" s="93"/>
      <c r="BR46" s="16">
        <f t="shared" si="39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43101</v>
      </c>
      <c r="D47" s="65">
        <f>Ident!F47-C47+1-(INT((CHOOSE(WEEKDAY(C47),0,1,2,3,4,5,6)+(Ident!F47-C47+1))/7))-(INT((CHOOSE(WEEKDAY(C47),6,0,1,2,3,4,5)+(Ident!F47-C47+1))/7))</f>
        <v>-30785</v>
      </c>
      <c r="E47" s="6">
        <f>Kal!B$13-C47+1-(INT((CHOOSE(WEEKDAY(C47),0,1,2,3,4,5,6)+(Kal!B$13-C47+1))/7))-(INT((CHOOSE(WEEKDAY(C47),6,0,1,2,3,4,5)+(Kal!B$13-C47+1))/7))</f>
        <v>65</v>
      </c>
      <c r="F47" s="6">
        <f>Ident!F47-Kal!A$11+1-(INT((CHOOSE(WEEKDAY(Kal!A$11),0,1,2,3,4,5,6)+(Ident!F47-Kal!A$11+1))/7))-(INT((CHOOSE(WEEKDAY(Kal!A$11),6,0,1,2,3,4,5)+(Ident!F47-Kal!A$11+1))/7))</f>
        <v>-30785</v>
      </c>
      <c r="G47" s="6">
        <f>IF(AND(Ident!E47&lt;&gt;0,Ident!F47&lt;&gt;0),D47,IF(AND(Ident!E47&lt;&gt;0,Ident!F47=0),E47,IF(AND(Ident!E47=0,Ident!F47&lt;&gt;0),F47,ad5kw)))</f>
        <v>65</v>
      </c>
      <c r="H47" s="75">
        <f>ROUND(G47*Ident!L47,2)</f>
        <v>0</v>
      </c>
      <c r="I47" s="82"/>
      <c r="J47" s="73">
        <f>BerM1!W47+BerM2!W47+BerM3!W47</f>
        <v>0</v>
      </c>
      <c r="K47" s="73">
        <f t="shared" si="0"/>
        <v>0</v>
      </c>
      <c r="L47" s="73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6">
        <f>ROUND((BerM1!I47+BerM2!I47+BerM3!I47)/(malu1+malu2+malu3),2)</f>
        <v>0</v>
      </c>
      <c r="Q47" s="6">
        <f>ROUND((BerM1!J47+BerM2!J47+BerM3!J47)/(dima1+dima2+dima3),2)</f>
        <v>0</v>
      </c>
      <c r="R47" s="6">
        <f>ROUND((BerM1!K47+BerM2!K47+BerM3!K47)/(wome1+wome2+wome3),2)</f>
        <v>0</v>
      </c>
      <c r="S47" s="6">
        <f>ROUND((BerM1!L47+BerM2!L47+BerM3!L47)/(doje1+doje2+doje3),2)</f>
        <v>0</v>
      </c>
      <c r="T47" s="6">
        <f>ROUND((BerM1!M47+BerM2!M47+BerM3!M47)/(vrve1+vrve2+vrve3),2)</f>
        <v>0</v>
      </c>
      <c r="U47" s="6">
        <f>ROUND((BerM1!N47+BerM2!N47+BerM3!N47)/(zasa1+zasa2+zasa3),2)</f>
        <v>0</v>
      </c>
      <c r="V47" s="6">
        <f>ROUND((BerM1!O47+BerM2!O47+BerM3!O47)/(zodi1+zodi2+zodi3),2)</f>
        <v>0</v>
      </c>
      <c r="W47" s="6">
        <f>ROUND(('M1-In'!U47+'M2-In'!U47+'M3-In'!U47)*7/(malu1+malu2+malu3+dima1+dima2+dima3+wome1+wome2+wome3+doje1+doje2+doje3+vrve1+vrve2+vrve3+zasa1+zasa2+zasa3+zodi1+zodi2+zodi3),2)</f>
        <v>0</v>
      </c>
      <c r="X47" s="6">
        <f t="shared" si="18"/>
        <v>0</v>
      </c>
      <c r="Y47" s="16">
        <f t="shared" si="19"/>
        <v>0</v>
      </c>
      <c r="Z47" s="42">
        <f t="shared" si="20"/>
        <v>1</v>
      </c>
      <c r="AA47" s="16" t="str">
        <f t="shared" si="21"/>
        <v>Teilzeit</v>
      </c>
      <c r="AB47" s="16">
        <f>'M1-In'!AG47+'M1-In'!AH47+'M2-In'!AG47+'M2-In'!AH47+'M3-In'!AG47+'M3-In'!AH47</f>
        <v>0</v>
      </c>
      <c r="AC47" s="16">
        <f t="shared" si="22"/>
        <v>0</v>
      </c>
      <c r="AD47" s="16">
        <f t="shared" si="3"/>
        <v>0</v>
      </c>
      <c r="AE47" s="16">
        <f>'M1-In'!AI47+'M2-In'!AI47+'M3-In'!AI47</f>
        <v>0</v>
      </c>
      <c r="AF47" s="16">
        <f t="shared" si="23"/>
        <v>0</v>
      </c>
      <c r="AG47" s="16">
        <f t="shared" si="4"/>
        <v>0</v>
      </c>
      <c r="AH47" s="16">
        <f>'M1-In'!AJ47+'M2-In'!AJ47+'M3-In'!AJ47</f>
        <v>0</v>
      </c>
      <c r="AI47" s="16">
        <f t="shared" si="24"/>
        <v>0</v>
      </c>
      <c r="AJ47" s="16">
        <f t="shared" si="5"/>
        <v>0</v>
      </c>
      <c r="AK47" s="16">
        <f>'M1-In'!AK47+'M2-In'!AK47+'M3-In'!AK47</f>
        <v>0</v>
      </c>
      <c r="AL47" s="16">
        <f t="shared" si="25"/>
        <v>0</v>
      </c>
      <c r="AM47" s="16">
        <f t="shared" si="6"/>
        <v>0</v>
      </c>
      <c r="AN47" s="16">
        <f>'M1-In'!AL47+'M2-In'!AL47+'M3-In'!AL47</f>
        <v>0</v>
      </c>
      <c r="AO47" s="16">
        <f t="shared" si="26"/>
        <v>0</v>
      </c>
      <c r="AP47" s="16">
        <f t="shared" si="7"/>
        <v>0</v>
      </c>
      <c r="AQ47" s="16">
        <f>'M1-In'!AM47+'M2-In'!AM47+'M3-In'!AM47</f>
        <v>0</v>
      </c>
      <c r="AR47" s="16">
        <f t="shared" si="27"/>
        <v>0</v>
      </c>
      <c r="AS47" s="16">
        <f t="shared" si="8"/>
        <v>0</v>
      </c>
      <c r="AT47" s="16">
        <f>BerM1!AO47+BerM2!AO47+BerM3!AO47</f>
        <v>0</v>
      </c>
      <c r="AU47" s="16">
        <f t="shared" si="28"/>
        <v>0</v>
      </c>
      <c r="AV47" s="16">
        <f t="shared" si="9"/>
        <v>0</v>
      </c>
      <c r="AW47" s="16">
        <f ca="1">IF(A47=1,"Verbessern",MIN(gmk,BerM1!AQ47+BerM2!AQ47+BerM3!AQ47))</f>
        <v>0</v>
      </c>
      <c r="AX47" s="16">
        <f t="shared" ca="1" si="10"/>
        <v>0</v>
      </c>
      <c r="AY47" s="16">
        <f t="shared" ca="1" si="11"/>
        <v>0</v>
      </c>
      <c r="AZ47" s="16">
        <f t="shared" ca="1" si="12"/>
        <v>0</v>
      </c>
      <c r="BA47" s="6">
        <f t="shared" si="29"/>
        <v>0</v>
      </c>
      <c r="BB47" s="6">
        <f t="shared" si="13"/>
        <v>0</v>
      </c>
      <c r="BC47" s="285">
        <f t="shared" si="30"/>
        <v>0</v>
      </c>
      <c r="BD47" s="16">
        <f t="shared" ca="1" si="14"/>
        <v>0</v>
      </c>
      <c r="BE47" s="42">
        <f t="shared" ca="1" si="15"/>
        <v>0</v>
      </c>
      <c r="BF47" s="16">
        <f ca="1">IF(A47=1,"Verbessern",BerM1!AT47+BerM2!AT47+BerM3!AT47)</f>
        <v>0</v>
      </c>
      <c r="BG47" s="16">
        <f t="shared" ca="1" si="31"/>
        <v>0</v>
      </c>
      <c r="BH47" s="16">
        <f t="shared" ca="1" si="32"/>
        <v>0</v>
      </c>
      <c r="BI47" s="16">
        <f t="shared" ca="1" si="33"/>
        <v>0</v>
      </c>
      <c r="BJ47" s="16">
        <f t="shared" ca="1" si="34"/>
        <v>0</v>
      </c>
      <c r="BK47" s="16">
        <f t="shared" ca="1" si="16"/>
        <v>0</v>
      </c>
      <c r="BL47" s="6">
        <f t="shared" ca="1" si="17"/>
        <v>0</v>
      </c>
      <c r="BM47" s="92">
        <f t="shared" ca="1" si="35"/>
        <v>0</v>
      </c>
      <c r="BN47" s="16">
        <f t="shared" ca="1" si="36"/>
        <v>0</v>
      </c>
      <c r="BO47" s="16" t="str">
        <f t="shared" si="37"/>
        <v>OK</v>
      </c>
      <c r="BP47" s="16">
        <f t="shared" si="38"/>
        <v>0</v>
      </c>
      <c r="BQ47" s="93"/>
      <c r="BR47" s="16">
        <f t="shared" si="39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43101</v>
      </c>
      <c r="D48" s="65">
        <f>Ident!F48-C48+1-(INT((CHOOSE(WEEKDAY(C48),0,1,2,3,4,5,6)+(Ident!F48-C48+1))/7))-(INT((CHOOSE(WEEKDAY(C48),6,0,1,2,3,4,5)+(Ident!F48-C48+1))/7))</f>
        <v>-30785</v>
      </c>
      <c r="E48" s="6">
        <f>Kal!B$13-C48+1-(INT((CHOOSE(WEEKDAY(C48),0,1,2,3,4,5,6)+(Kal!B$13-C48+1))/7))-(INT((CHOOSE(WEEKDAY(C48),6,0,1,2,3,4,5)+(Kal!B$13-C48+1))/7))</f>
        <v>65</v>
      </c>
      <c r="F48" s="6">
        <f>Ident!F48-Kal!A$11+1-(INT((CHOOSE(WEEKDAY(Kal!A$11),0,1,2,3,4,5,6)+(Ident!F48-Kal!A$11+1))/7))-(INT((CHOOSE(WEEKDAY(Kal!A$11),6,0,1,2,3,4,5)+(Ident!F48-Kal!A$11+1))/7))</f>
        <v>-30785</v>
      </c>
      <c r="G48" s="6">
        <f>IF(AND(Ident!E48&lt;&gt;0,Ident!F48&lt;&gt;0),D48,IF(AND(Ident!E48&lt;&gt;0,Ident!F48=0),E48,IF(AND(Ident!E48=0,Ident!F48&lt;&gt;0),F48,ad5kw)))</f>
        <v>65</v>
      </c>
      <c r="H48" s="75">
        <f>ROUND(G48*Ident!L48,2)</f>
        <v>0</v>
      </c>
      <c r="I48" s="82"/>
      <c r="J48" s="73">
        <f>BerM1!W48+BerM2!W48+BerM3!W48</f>
        <v>0</v>
      </c>
      <c r="K48" s="73">
        <f t="shared" si="0"/>
        <v>0</v>
      </c>
      <c r="L48" s="73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6">
        <f>ROUND((BerM1!I48+BerM2!I48+BerM3!I48)/(malu1+malu2+malu3),2)</f>
        <v>0</v>
      </c>
      <c r="Q48" s="6">
        <f>ROUND((BerM1!J48+BerM2!J48+BerM3!J48)/(dima1+dima2+dima3),2)</f>
        <v>0</v>
      </c>
      <c r="R48" s="6">
        <f>ROUND((BerM1!K48+BerM2!K48+BerM3!K48)/(wome1+wome2+wome3),2)</f>
        <v>0</v>
      </c>
      <c r="S48" s="6">
        <f>ROUND((BerM1!L48+BerM2!L48+BerM3!L48)/(doje1+doje2+doje3),2)</f>
        <v>0</v>
      </c>
      <c r="T48" s="6">
        <f>ROUND((BerM1!M48+BerM2!M48+BerM3!M48)/(vrve1+vrve2+vrve3),2)</f>
        <v>0</v>
      </c>
      <c r="U48" s="6">
        <f>ROUND((BerM1!N48+BerM2!N48+BerM3!N48)/(zasa1+zasa2+zasa3),2)</f>
        <v>0</v>
      </c>
      <c r="V48" s="6">
        <f>ROUND((BerM1!O48+BerM2!O48+BerM3!O48)/(zodi1+zodi2+zodi3),2)</f>
        <v>0</v>
      </c>
      <c r="W48" s="6">
        <f>ROUND(('M1-In'!U48+'M2-In'!U48+'M3-In'!U48)*7/(malu1+malu2+malu3+dima1+dima2+dima3+wome1+wome2+wome3+doje1+doje2+doje3+vrve1+vrve2+vrve3+zasa1+zasa2+zasa3+zodi1+zodi2+zodi3),2)</f>
        <v>0</v>
      </c>
      <c r="X48" s="6">
        <f t="shared" si="18"/>
        <v>0</v>
      </c>
      <c r="Y48" s="16">
        <f t="shared" si="19"/>
        <v>0</v>
      </c>
      <c r="Z48" s="42">
        <f t="shared" si="20"/>
        <v>1</v>
      </c>
      <c r="AA48" s="16" t="str">
        <f t="shared" si="21"/>
        <v>Teilzeit</v>
      </c>
      <c r="AB48" s="16">
        <f>'M1-In'!AG48+'M1-In'!AH48+'M2-In'!AG48+'M2-In'!AH48+'M3-In'!AG48+'M3-In'!AH48</f>
        <v>0</v>
      </c>
      <c r="AC48" s="16">
        <f t="shared" si="22"/>
        <v>0</v>
      </c>
      <c r="AD48" s="16">
        <f t="shared" si="3"/>
        <v>0</v>
      </c>
      <c r="AE48" s="16">
        <f>'M1-In'!AI48+'M2-In'!AI48+'M3-In'!AI48</f>
        <v>0</v>
      </c>
      <c r="AF48" s="16">
        <f t="shared" si="23"/>
        <v>0</v>
      </c>
      <c r="AG48" s="16">
        <f t="shared" si="4"/>
        <v>0</v>
      </c>
      <c r="AH48" s="16">
        <f>'M1-In'!AJ48+'M2-In'!AJ48+'M3-In'!AJ48</f>
        <v>0</v>
      </c>
      <c r="AI48" s="16">
        <f t="shared" si="24"/>
        <v>0</v>
      </c>
      <c r="AJ48" s="16">
        <f t="shared" si="5"/>
        <v>0</v>
      </c>
      <c r="AK48" s="16">
        <f>'M1-In'!AK48+'M2-In'!AK48+'M3-In'!AK48</f>
        <v>0</v>
      </c>
      <c r="AL48" s="16">
        <f t="shared" si="25"/>
        <v>0</v>
      </c>
      <c r="AM48" s="16">
        <f t="shared" si="6"/>
        <v>0</v>
      </c>
      <c r="AN48" s="16">
        <f>'M1-In'!AL48+'M2-In'!AL48+'M3-In'!AL48</f>
        <v>0</v>
      </c>
      <c r="AO48" s="16">
        <f t="shared" si="26"/>
        <v>0</v>
      </c>
      <c r="AP48" s="16">
        <f t="shared" si="7"/>
        <v>0</v>
      </c>
      <c r="AQ48" s="16">
        <f>'M1-In'!AM48+'M2-In'!AM48+'M3-In'!AM48</f>
        <v>0</v>
      </c>
      <c r="AR48" s="16">
        <f t="shared" si="27"/>
        <v>0</v>
      </c>
      <c r="AS48" s="16">
        <f t="shared" si="8"/>
        <v>0</v>
      </c>
      <c r="AT48" s="16">
        <f>BerM1!AO48+BerM2!AO48+BerM3!AO48</f>
        <v>0</v>
      </c>
      <c r="AU48" s="16">
        <f t="shared" si="28"/>
        <v>0</v>
      </c>
      <c r="AV48" s="16">
        <f t="shared" si="9"/>
        <v>0</v>
      </c>
      <c r="AW48" s="16">
        <f ca="1">IF(A48=1,"Verbessern",MIN(gmk,BerM1!AQ48+BerM2!AQ48+BerM3!AQ48))</f>
        <v>0</v>
      </c>
      <c r="AX48" s="16">
        <f t="shared" ca="1" si="10"/>
        <v>0</v>
      </c>
      <c r="AY48" s="16">
        <f t="shared" ca="1" si="11"/>
        <v>0</v>
      </c>
      <c r="AZ48" s="16">
        <f t="shared" ca="1" si="12"/>
        <v>0</v>
      </c>
      <c r="BA48" s="6">
        <f t="shared" si="29"/>
        <v>0</v>
      </c>
      <c r="BB48" s="6">
        <f t="shared" si="13"/>
        <v>0</v>
      </c>
      <c r="BC48" s="285">
        <f t="shared" si="30"/>
        <v>0</v>
      </c>
      <c r="BD48" s="16">
        <f t="shared" ca="1" si="14"/>
        <v>0</v>
      </c>
      <c r="BE48" s="42">
        <f t="shared" ca="1" si="15"/>
        <v>0</v>
      </c>
      <c r="BF48" s="16">
        <f ca="1">IF(A48=1,"Verbessern",BerM1!AT48+BerM2!AT48+BerM3!AT48)</f>
        <v>0</v>
      </c>
      <c r="BG48" s="16">
        <f t="shared" ca="1" si="31"/>
        <v>0</v>
      </c>
      <c r="BH48" s="16">
        <f t="shared" ca="1" si="32"/>
        <v>0</v>
      </c>
      <c r="BI48" s="16">
        <f t="shared" ca="1" si="33"/>
        <v>0</v>
      </c>
      <c r="BJ48" s="16">
        <f t="shared" ca="1" si="34"/>
        <v>0</v>
      </c>
      <c r="BK48" s="16">
        <f t="shared" ca="1" si="16"/>
        <v>0</v>
      </c>
      <c r="BL48" s="6">
        <f t="shared" ca="1" si="17"/>
        <v>0</v>
      </c>
      <c r="BM48" s="92">
        <f t="shared" ca="1" si="35"/>
        <v>0</v>
      </c>
      <c r="BN48" s="16">
        <f t="shared" ca="1" si="36"/>
        <v>0</v>
      </c>
      <c r="BO48" s="16" t="str">
        <f t="shared" si="37"/>
        <v>OK</v>
      </c>
      <c r="BP48" s="16">
        <f t="shared" si="38"/>
        <v>0</v>
      </c>
      <c r="BQ48" s="93"/>
      <c r="BR48" s="16">
        <f t="shared" si="39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43101</v>
      </c>
      <c r="D49" s="65">
        <f>Ident!F49-C49+1-(INT((CHOOSE(WEEKDAY(C49),0,1,2,3,4,5,6)+(Ident!F49-C49+1))/7))-(INT((CHOOSE(WEEKDAY(C49),6,0,1,2,3,4,5)+(Ident!F49-C49+1))/7))</f>
        <v>-30785</v>
      </c>
      <c r="E49" s="6">
        <f>Kal!B$13-C49+1-(INT((CHOOSE(WEEKDAY(C49),0,1,2,3,4,5,6)+(Kal!B$13-C49+1))/7))-(INT((CHOOSE(WEEKDAY(C49),6,0,1,2,3,4,5)+(Kal!B$13-C49+1))/7))</f>
        <v>65</v>
      </c>
      <c r="F49" s="6">
        <f>Ident!F49-Kal!A$11+1-(INT((CHOOSE(WEEKDAY(Kal!A$11),0,1,2,3,4,5,6)+(Ident!F49-Kal!A$11+1))/7))-(INT((CHOOSE(WEEKDAY(Kal!A$11),6,0,1,2,3,4,5)+(Ident!F49-Kal!A$11+1))/7))</f>
        <v>-30785</v>
      </c>
      <c r="G49" s="6">
        <f>IF(AND(Ident!E49&lt;&gt;0,Ident!F49&lt;&gt;0),D49,IF(AND(Ident!E49&lt;&gt;0,Ident!F49=0),E49,IF(AND(Ident!E49=0,Ident!F49&lt;&gt;0),F49,ad5kw)))</f>
        <v>65</v>
      </c>
      <c r="H49" s="75">
        <f>ROUND(G49*Ident!L49,2)</f>
        <v>0</v>
      </c>
      <c r="I49" s="82"/>
      <c r="J49" s="73">
        <f>BerM1!W49+BerM2!W49+BerM3!W49</f>
        <v>0</v>
      </c>
      <c r="K49" s="73">
        <f t="shared" si="0"/>
        <v>0</v>
      </c>
      <c r="L49" s="73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6">
        <f>ROUND((BerM1!I49+BerM2!I49+BerM3!I49)/(malu1+malu2+malu3),2)</f>
        <v>0</v>
      </c>
      <c r="Q49" s="6">
        <f>ROUND((BerM1!J49+BerM2!J49+BerM3!J49)/(dima1+dima2+dima3),2)</f>
        <v>0</v>
      </c>
      <c r="R49" s="6">
        <f>ROUND((BerM1!K49+BerM2!K49+BerM3!K49)/(wome1+wome2+wome3),2)</f>
        <v>0</v>
      </c>
      <c r="S49" s="6">
        <f>ROUND((BerM1!L49+BerM2!L49+BerM3!L49)/(doje1+doje2+doje3),2)</f>
        <v>0</v>
      </c>
      <c r="T49" s="6">
        <f>ROUND((BerM1!M49+BerM2!M49+BerM3!M49)/(vrve1+vrve2+vrve3),2)</f>
        <v>0</v>
      </c>
      <c r="U49" s="6">
        <f>ROUND((BerM1!N49+BerM2!N49+BerM3!N49)/(zasa1+zasa2+zasa3),2)</f>
        <v>0</v>
      </c>
      <c r="V49" s="6">
        <f>ROUND((BerM1!O49+BerM2!O49+BerM3!O49)/(zodi1+zodi2+zodi3),2)</f>
        <v>0</v>
      </c>
      <c r="W49" s="6">
        <f>ROUND(('M1-In'!U49+'M2-In'!U49+'M3-In'!U49)*7/(malu1+malu2+malu3+dima1+dima2+dima3+wome1+wome2+wome3+doje1+doje2+doje3+vrve1+vrve2+vrve3+zasa1+zasa2+zasa3+zodi1+zodi2+zodi3),2)</f>
        <v>0</v>
      </c>
      <c r="X49" s="6">
        <f t="shared" si="18"/>
        <v>0</v>
      </c>
      <c r="Y49" s="16">
        <f t="shared" si="19"/>
        <v>0</v>
      </c>
      <c r="Z49" s="42">
        <f t="shared" si="20"/>
        <v>1</v>
      </c>
      <c r="AA49" s="16" t="str">
        <f t="shared" si="21"/>
        <v>Teilzeit</v>
      </c>
      <c r="AB49" s="16">
        <f>'M1-In'!AG49+'M1-In'!AH49+'M2-In'!AG49+'M2-In'!AH49+'M3-In'!AG49+'M3-In'!AH49</f>
        <v>0</v>
      </c>
      <c r="AC49" s="16">
        <f t="shared" si="22"/>
        <v>0</v>
      </c>
      <c r="AD49" s="16">
        <f t="shared" si="3"/>
        <v>0</v>
      </c>
      <c r="AE49" s="16">
        <f>'M1-In'!AI49+'M2-In'!AI49+'M3-In'!AI49</f>
        <v>0</v>
      </c>
      <c r="AF49" s="16">
        <f t="shared" si="23"/>
        <v>0</v>
      </c>
      <c r="AG49" s="16">
        <f t="shared" si="4"/>
        <v>0</v>
      </c>
      <c r="AH49" s="16">
        <f>'M1-In'!AJ49+'M2-In'!AJ49+'M3-In'!AJ49</f>
        <v>0</v>
      </c>
      <c r="AI49" s="16">
        <f t="shared" si="24"/>
        <v>0</v>
      </c>
      <c r="AJ49" s="16">
        <f t="shared" si="5"/>
        <v>0</v>
      </c>
      <c r="AK49" s="16">
        <f>'M1-In'!AK49+'M2-In'!AK49+'M3-In'!AK49</f>
        <v>0</v>
      </c>
      <c r="AL49" s="16">
        <f t="shared" si="25"/>
        <v>0</v>
      </c>
      <c r="AM49" s="16">
        <f t="shared" si="6"/>
        <v>0</v>
      </c>
      <c r="AN49" s="16">
        <f>'M1-In'!AL49+'M2-In'!AL49+'M3-In'!AL49</f>
        <v>0</v>
      </c>
      <c r="AO49" s="16">
        <f t="shared" si="26"/>
        <v>0</v>
      </c>
      <c r="AP49" s="16">
        <f t="shared" si="7"/>
        <v>0</v>
      </c>
      <c r="AQ49" s="16">
        <f>'M1-In'!AM49+'M2-In'!AM49+'M3-In'!AM49</f>
        <v>0</v>
      </c>
      <c r="AR49" s="16">
        <f t="shared" si="27"/>
        <v>0</v>
      </c>
      <c r="AS49" s="16">
        <f t="shared" si="8"/>
        <v>0</v>
      </c>
      <c r="AT49" s="16">
        <f>BerM1!AO49+BerM2!AO49+BerM3!AO49</f>
        <v>0</v>
      </c>
      <c r="AU49" s="16">
        <f t="shared" si="28"/>
        <v>0</v>
      </c>
      <c r="AV49" s="16">
        <f t="shared" si="9"/>
        <v>0</v>
      </c>
      <c r="AW49" s="16">
        <f ca="1">IF(A49=1,"Verbessern",MIN(gmk,BerM1!AQ49+BerM2!AQ49+BerM3!AQ49))</f>
        <v>0</v>
      </c>
      <c r="AX49" s="16">
        <f t="shared" ca="1" si="10"/>
        <v>0</v>
      </c>
      <c r="AY49" s="16">
        <f t="shared" ca="1" si="11"/>
        <v>0</v>
      </c>
      <c r="AZ49" s="16">
        <f t="shared" ca="1" si="12"/>
        <v>0</v>
      </c>
      <c r="BA49" s="6">
        <f t="shared" si="29"/>
        <v>0</v>
      </c>
      <c r="BB49" s="6">
        <f t="shared" si="13"/>
        <v>0</v>
      </c>
      <c r="BC49" s="285">
        <f t="shared" si="30"/>
        <v>0</v>
      </c>
      <c r="BD49" s="16">
        <f t="shared" ca="1" si="14"/>
        <v>0</v>
      </c>
      <c r="BE49" s="42">
        <f t="shared" ca="1" si="15"/>
        <v>0</v>
      </c>
      <c r="BF49" s="16">
        <f ca="1">IF(A49=1,"Verbessern",BerM1!AT49+BerM2!AT49+BerM3!AT49)</f>
        <v>0</v>
      </c>
      <c r="BG49" s="16">
        <f t="shared" ca="1" si="31"/>
        <v>0</v>
      </c>
      <c r="BH49" s="16">
        <f t="shared" ca="1" si="32"/>
        <v>0</v>
      </c>
      <c r="BI49" s="16">
        <f t="shared" ca="1" si="33"/>
        <v>0</v>
      </c>
      <c r="BJ49" s="16">
        <f t="shared" ca="1" si="34"/>
        <v>0</v>
      </c>
      <c r="BK49" s="16">
        <f t="shared" ca="1" si="16"/>
        <v>0</v>
      </c>
      <c r="BL49" s="6">
        <f t="shared" ca="1" si="17"/>
        <v>0</v>
      </c>
      <c r="BM49" s="92">
        <f t="shared" ca="1" si="35"/>
        <v>0</v>
      </c>
      <c r="BN49" s="16">
        <f t="shared" ca="1" si="36"/>
        <v>0</v>
      </c>
      <c r="BO49" s="16" t="str">
        <f t="shared" si="37"/>
        <v>OK</v>
      </c>
      <c r="BP49" s="16">
        <f t="shared" si="38"/>
        <v>0</v>
      </c>
      <c r="BQ49" s="93"/>
      <c r="BR49" s="16">
        <f t="shared" si="39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43101</v>
      </c>
      <c r="D50" s="65">
        <f>Ident!F50-C50+1-(INT((CHOOSE(WEEKDAY(C50),0,1,2,3,4,5,6)+(Ident!F50-C50+1))/7))-(INT((CHOOSE(WEEKDAY(C50),6,0,1,2,3,4,5)+(Ident!F50-C50+1))/7))</f>
        <v>-30785</v>
      </c>
      <c r="E50" s="6">
        <f>Kal!B$13-C50+1-(INT((CHOOSE(WEEKDAY(C50),0,1,2,3,4,5,6)+(Kal!B$13-C50+1))/7))-(INT((CHOOSE(WEEKDAY(C50),6,0,1,2,3,4,5)+(Kal!B$13-C50+1))/7))</f>
        <v>65</v>
      </c>
      <c r="F50" s="6">
        <f>Ident!F50-Kal!A$11+1-(INT((CHOOSE(WEEKDAY(Kal!A$11),0,1,2,3,4,5,6)+(Ident!F50-Kal!A$11+1))/7))-(INT((CHOOSE(WEEKDAY(Kal!A$11),6,0,1,2,3,4,5)+(Ident!F50-Kal!A$11+1))/7))</f>
        <v>-30785</v>
      </c>
      <c r="G50" s="6">
        <f>IF(AND(Ident!E50&lt;&gt;0,Ident!F50&lt;&gt;0),D50,IF(AND(Ident!E50&lt;&gt;0,Ident!F50=0),E50,IF(AND(Ident!E50=0,Ident!F50&lt;&gt;0),F50,ad5kw)))</f>
        <v>65</v>
      </c>
      <c r="H50" s="75">
        <f>ROUND(G50*Ident!L50,2)</f>
        <v>0</v>
      </c>
      <c r="I50" s="82"/>
      <c r="J50" s="73">
        <f>BerM1!W50+BerM2!W50+BerM3!W50</f>
        <v>0</v>
      </c>
      <c r="K50" s="73">
        <f t="shared" si="0"/>
        <v>0</v>
      </c>
      <c r="L50" s="73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6">
        <f>ROUND((BerM1!I50+BerM2!I50+BerM3!I50)/(malu1+malu2+malu3),2)</f>
        <v>0</v>
      </c>
      <c r="Q50" s="6">
        <f>ROUND((BerM1!J50+BerM2!J50+BerM3!J50)/(dima1+dima2+dima3),2)</f>
        <v>0</v>
      </c>
      <c r="R50" s="6">
        <f>ROUND((BerM1!K50+BerM2!K50+BerM3!K50)/(wome1+wome2+wome3),2)</f>
        <v>0</v>
      </c>
      <c r="S50" s="6">
        <f>ROUND((BerM1!L50+BerM2!L50+BerM3!L50)/(doje1+doje2+doje3),2)</f>
        <v>0</v>
      </c>
      <c r="T50" s="6">
        <f>ROUND((BerM1!M50+BerM2!M50+BerM3!M50)/(vrve1+vrve2+vrve3),2)</f>
        <v>0</v>
      </c>
      <c r="U50" s="6">
        <f>ROUND((BerM1!N50+BerM2!N50+BerM3!N50)/(zasa1+zasa2+zasa3),2)</f>
        <v>0</v>
      </c>
      <c r="V50" s="6">
        <f>ROUND((BerM1!O50+BerM2!O50+BerM3!O50)/(zodi1+zodi2+zodi3),2)</f>
        <v>0</v>
      </c>
      <c r="W50" s="6">
        <f>ROUND(('M1-In'!U50+'M2-In'!U50+'M3-In'!U50)*7/(malu1+malu2+malu3+dima1+dima2+dima3+wome1+wome2+wome3+doje1+doje2+doje3+vrve1+vrve2+vrve3+zasa1+zasa2+zasa3+zodi1+zodi2+zodi3),2)</f>
        <v>0</v>
      </c>
      <c r="X50" s="6">
        <f t="shared" si="18"/>
        <v>0</v>
      </c>
      <c r="Y50" s="16">
        <f t="shared" si="19"/>
        <v>0</v>
      </c>
      <c r="Z50" s="42">
        <f t="shared" si="20"/>
        <v>1</v>
      </c>
      <c r="AA50" s="16" t="str">
        <f t="shared" si="21"/>
        <v>Teilzeit</v>
      </c>
      <c r="AB50" s="16">
        <f>'M1-In'!AG50+'M1-In'!AH50+'M2-In'!AG50+'M2-In'!AH50+'M3-In'!AG50+'M3-In'!AH50</f>
        <v>0</v>
      </c>
      <c r="AC50" s="16">
        <f t="shared" si="22"/>
        <v>0</v>
      </c>
      <c r="AD50" s="16">
        <f t="shared" si="3"/>
        <v>0</v>
      </c>
      <c r="AE50" s="16">
        <f>'M1-In'!AI50+'M2-In'!AI50+'M3-In'!AI50</f>
        <v>0</v>
      </c>
      <c r="AF50" s="16">
        <f t="shared" si="23"/>
        <v>0</v>
      </c>
      <c r="AG50" s="16">
        <f t="shared" si="4"/>
        <v>0</v>
      </c>
      <c r="AH50" s="16">
        <f>'M1-In'!AJ50+'M2-In'!AJ50+'M3-In'!AJ50</f>
        <v>0</v>
      </c>
      <c r="AI50" s="16">
        <f t="shared" si="24"/>
        <v>0</v>
      </c>
      <c r="AJ50" s="16">
        <f t="shared" si="5"/>
        <v>0</v>
      </c>
      <c r="AK50" s="16">
        <f>'M1-In'!AK50+'M2-In'!AK50+'M3-In'!AK50</f>
        <v>0</v>
      </c>
      <c r="AL50" s="16">
        <f t="shared" si="25"/>
        <v>0</v>
      </c>
      <c r="AM50" s="16">
        <f t="shared" si="6"/>
        <v>0</v>
      </c>
      <c r="AN50" s="16">
        <f>'M1-In'!AL50+'M2-In'!AL50+'M3-In'!AL50</f>
        <v>0</v>
      </c>
      <c r="AO50" s="16">
        <f t="shared" si="26"/>
        <v>0</v>
      </c>
      <c r="AP50" s="16">
        <f t="shared" si="7"/>
        <v>0</v>
      </c>
      <c r="AQ50" s="16">
        <f>'M1-In'!AM50+'M2-In'!AM50+'M3-In'!AM50</f>
        <v>0</v>
      </c>
      <c r="AR50" s="16">
        <f t="shared" si="27"/>
        <v>0</v>
      </c>
      <c r="AS50" s="16">
        <f t="shared" si="8"/>
        <v>0</v>
      </c>
      <c r="AT50" s="16">
        <f>BerM1!AO50+BerM2!AO50+BerM3!AO50</f>
        <v>0</v>
      </c>
      <c r="AU50" s="16">
        <f t="shared" si="28"/>
        <v>0</v>
      </c>
      <c r="AV50" s="16">
        <f t="shared" si="9"/>
        <v>0</v>
      </c>
      <c r="AW50" s="16">
        <f ca="1">IF(A50=1,"Verbessern",MIN(gmk,BerM1!AQ50+BerM2!AQ50+BerM3!AQ50))</f>
        <v>0</v>
      </c>
      <c r="AX50" s="16">
        <f t="shared" ca="1" si="10"/>
        <v>0</v>
      </c>
      <c r="AY50" s="16">
        <f t="shared" ca="1" si="11"/>
        <v>0</v>
      </c>
      <c r="AZ50" s="16">
        <f t="shared" ca="1" si="12"/>
        <v>0</v>
      </c>
      <c r="BA50" s="6">
        <f t="shared" si="29"/>
        <v>0</v>
      </c>
      <c r="BB50" s="6">
        <f t="shared" si="13"/>
        <v>0</v>
      </c>
      <c r="BC50" s="285">
        <f t="shared" si="30"/>
        <v>0</v>
      </c>
      <c r="BD50" s="16">
        <f t="shared" ca="1" si="14"/>
        <v>0</v>
      </c>
      <c r="BE50" s="42">
        <f t="shared" ca="1" si="15"/>
        <v>0</v>
      </c>
      <c r="BF50" s="16">
        <f ca="1">IF(A50=1,"Verbessern",BerM1!AT50+BerM2!AT50+BerM3!AT50)</f>
        <v>0</v>
      </c>
      <c r="BG50" s="16">
        <f t="shared" ca="1" si="31"/>
        <v>0</v>
      </c>
      <c r="BH50" s="16">
        <f t="shared" ca="1" si="32"/>
        <v>0</v>
      </c>
      <c r="BI50" s="16">
        <f t="shared" ca="1" si="33"/>
        <v>0</v>
      </c>
      <c r="BJ50" s="16">
        <f t="shared" ca="1" si="34"/>
        <v>0</v>
      </c>
      <c r="BK50" s="16">
        <f t="shared" ca="1" si="16"/>
        <v>0</v>
      </c>
      <c r="BL50" s="6">
        <f t="shared" ca="1" si="17"/>
        <v>0</v>
      </c>
      <c r="BM50" s="92">
        <f t="shared" ca="1" si="35"/>
        <v>0</v>
      </c>
      <c r="BN50" s="16">
        <f t="shared" ca="1" si="36"/>
        <v>0</v>
      </c>
      <c r="BO50" s="16" t="str">
        <f t="shared" si="37"/>
        <v>OK</v>
      </c>
      <c r="BP50" s="16">
        <f t="shared" si="38"/>
        <v>0</v>
      </c>
      <c r="BQ50" s="93"/>
      <c r="BR50" s="16">
        <f t="shared" si="39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43101</v>
      </c>
      <c r="D51" s="65">
        <f>Ident!F51-C51+1-(INT((CHOOSE(WEEKDAY(C51),0,1,2,3,4,5,6)+(Ident!F51-C51+1))/7))-(INT((CHOOSE(WEEKDAY(C51),6,0,1,2,3,4,5)+(Ident!F51-C51+1))/7))</f>
        <v>-30785</v>
      </c>
      <c r="E51" s="6">
        <f>Kal!B$13-C51+1-(INT((CHOOSE(WEEKDAY(C51),0,1,2,3,4,5,6)+(Kal!B$13-C51+1))/7))-(INT((CHOOSE(WEEKDAY(C51),6,0,1,2,3,4,5)+(Kal!B$13-C51+1))/7))</f>
        <v>65</v>
      </c>
      <c r="F51" s="6">
        <f>Ident!F51-Kal!A$11+1-(INT((CHOOSE(WEEKDAY(Kal!A$11),0,1,2,3,4,5,6)+(Ident!F51-Kal!A$11+1))/7))-(INT((CHOOSE(WEEKDAY(Kal!A$11),6,0,1,2,3,4,5)+(Ident!F51-Kal!A$11+1))/7))</f>
        <v>-30785</v>
      </c>
      <c r="G51" s="6">
        <f>IF(AND(Ident!E51&lt;&gt;0,Ident!F51&lt;&gt;0),D51,IF(AND(Ident!E51&lt;&gt;0,Ident!F51=0),E51,IF(AND(Ident!E51=0,Ident!F51&lt;&gt;0),F51,ad5kw)))</f>
        <v>65</v>
      </c>
      <c r="H51" s="75">
        <f>ROUND(G51*Ident!L51,2)</f>
        <v>0</v>
      </c>
      <c r="I51" s="82"/>
      <c r="J51" s="73">
        <f>BerM1!W51+BerM2!W51+BerM3!W51</f>
        <v>0</v>
      </c>
      <c r="K51" s="73">
        <f t="shared" si="0"/>
        <v>0</v>
      </c>
      <c r="L51" s="73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6">
        <f>ROUND((BerM1!I51+BerM2!I51+BerM3!I51)/(malu1+malu2+malu3),2)</f>
        <v>0</v>
      </c>
      <c r="Q51" s="6">
        <f>ROUND((BerM1!J51+BerM2!J51+BerM3!J51)/(dima1+dima2+dima3),2)</f>
        <v>0</v>
      </c>
      <c r="R51" s="6">
        <f>ROUND((BerM1!K51+BerM2!K51+BerM3!K51)/(wome1+wome2+wome3),2)</f>
        <v>0</v>
      </c>
      <c r="S51" s="6">
        <f>ROUND((BerM1!L51+BerM2!L51+BerM3!L51)/(doje1+doje2+doje3),2)</f>
        <v>0</v>
      </c>
      <c r="T51" s="6">
        <f>ROUND((BerM1!M51+BerM2!M51+BerM3!M51)/(vrve1+vrve2+vrve3),2)</f>
        <v>0</v>
      </c>
      <c r="U51" s="6">
        <f>ROUND((BerM1!N51+BerM2!N51+BerM3!N51)/(zasa1+zasa2+zasa3),2)</f>
        <v>0</v>
      </c>
      <c r="V51" s="6">
        <f>ROUND((BerM1!O51+BerM2!O51+BerM3!O51)/(zodi1+zodi2+zodi3),2)</f>
        <v>0</v>
      </c>
      <c r="W51" s="6">
        <f>ROUND(('M1-In'!U51+'M2-In'!U51+'M3-In'!U51)*7/(malu1+malu2+malu3+dima1+dima2+dima3+wome1+wome2+wome3+doje1+doje2+doje3+vrve1+vrve2+vrve3+zasa1+zasa2+zasa3+zodi1+zodi2+zodi3),2)</f>
        <v>0</v>
      </c>
      <c r="X51" s="6">
        <f t="shared" si="18"/>
        <v>0</v>
      </c>
      <c r="Y51" s="16">
        <f t="shared" si="19"/>
        <v>0</v>
      </c>
      <c r="Z51" s="42">
        <f t="shared" si="20"/>
        <v>1</v>
      </c>
      <c r="AA51" s="16" t="str">
        <f t="shared" si="21"/>
        <v>Teilzeit</v>
      </c>
      <c r="AB51" s="16">
        <f>'M1-In'!AG51+'M1-In'!AH51+'M2-In'!AG51+'M2-In'!AH51+'M3-In'!AG51+'M3-In'!AH51</f>
        <v>0</v>
      </c>
      <c r="AC51" s="16">
        <f t="shared" si="22"/>
        <v>0</v>
      </c>
      <c r="AD51" s="16">
        <f t="shared" si="3"/>
        <v>0</v>
      </c>
      <c r="AE51" s="16">
        <f>'M1-In'!AI51+'M2-In'!AI51+'M3-In'!AI51</f>
        <v>0</v>
      </c>
      <c r="AF51" s="16">
        <f t="shared" si="23"/>
        <v>0</v>
      </c>
      <c r="AG51" s="16">
        <f t="shared" si="4"/>
        <v>0</v>
      </c>
      <c r="AH51" s="16">
        <f>'M1-In'!AJ51+'M2-In'!AJ51+'M3-In'!AJ51</f>
        <v>0</v>
      </c>
      <c r="AI51" s="16">
        <f t="shared" si="24"/>
        <v>0</v>
      </c>
      <c r="AJ51" s="16">
        <f t="shared" si="5"/>
        <v>0</v>
      </c>
      <c r="AK51" s="16">
        <f>'M1-In'!AK51+'M2-In'!AK51+'M3-In'!AK51</f>
        <v>0</v>
      </c>
      <c r="AL51" s="16">
        <f t="shared" si="25"/>
        <v>0</v>
      </c>
      <c r="AM51" s="16">
        <f t="shared" si="6"/>
        <v>0</v>
      </c>
      <c r="AN51" s="16">
        <f>'M1-In'!AL51+'M2-In'!AL51+'M3-In'!AL51</f>
        <v>0</v>
      </c>
      <c r="AO51" s="16">
        <f t="shared" si="26"/>
        <v>0</v>
      </c>
      <c r="AP51" s="16">
        <f t="shared" si="7"/>
        <v>0</v>
      </c>
      <c r="AQ51" s="16">
        <f>'M1-In'!AM51+'M2-In'!AM51+'M3-In'!AM51</f>
        <v>0</v>
      </c>
      <c r="AR51" s="16">
        <f t="shared" si="27"/>
        <v>0</v>
      </c>
      <c r="AS51" s="16">
        <f t="shared" si="8"/>
        <v>0</v>
      </c>
      <c r="AT51" s="16">
        <f>BerM1!AO51+BerM2!AO51+BerM3!AO51</f>
        <v>0</v>
      </c>
      <c r="AU51" s="16">
        <f t="shared" si="28"/>
        <v>0</v>
      </c>
      <c r="AV51" s="16">
        <f t="shared" si="9"/>
        <v>0</v>
      </c>
      <c r="AW51" s="16">
        <f ca="1">IF(A51=1,"Verbessern",MIN(gmk,BerM1!AQ51+BerM2!AQ51+BerM3!AQ51))</f>
        <v>0</v>
      </c>
      <c r="AX51" s="16">
        <f t="shared" ca="1" si="10"/>
        <v>0</v>
      </c>
      <c r="AY51" s="16">
        <f t="shared" ca="1" si="11"/>
        <v>0</v>
      </c>
      <c r="AZ51" s="16">
        <f t="shared" ca="1" si="12"/>
        <v>0</v>
      </c>
      <c r="BA51" s="6">
        <f t="shared" si="29"/>
        <v>0</v>
      </c>
      <c r="BB51" s="6">
        <f t="shared" si="13"/>
        <v>0</v>
      </c>
      <c r="BC51" s="285">
        <f t="shared" si="30"/>
        <v>0</v>
      </c>
      <c r="BD51" s="16">
        <f t="shared" ca="1" si="14"/>
        <v>0</v>
      </c>
      <c r="BE51" s="42">
        <f t="shared" ca="1" si="15"/>
        <v>0</v>
      </c>
      <c r="BF51" s="16">
        <f ca="1">IF(A51=1,"Verbessern",BerM1!AT51+BerM2!AT51+BerM3!AT51)</f>
        <v>0</v>
      </c>
      <c r="BG51" s="16">
        <f t="shared" ca="1" si="31"/>
        <v>0</v>
      </c>
      <c r="BH51" s="16">
        <f t="shared" ca="1" si="32"/>
        <v>0</v>
      </c>
      <c r="BI51" s="16">
        <f t="shared" ca="1" si="33"/>
        <v>0</v>
      </c>
      <c r="BJ51" s="16">
        <f t="shared" ca="1" si="34"/>
        <v>0</v>
      </c>
      <c r="BK51" s="16">
        <f t="shared" ca="1" si="16"/>
        <v>0</v>
      </c>
      <c r="BL51" s="6">
        <f t="shared" ca="1" si="17"/>
        <v>0</v>
      </c>
      <c r="BM51" s="92">
        <f t="shared" ca="1" si="35"/>
        <v>0</v>
      </c>
      <c r="BN51" s="16">
        <f t="shared" ca="1" si="36"/>
        <v>0</v>
      </c>
      <c r="BO51" s="16" t="str">
        <f t="shared" si="37"/>
        <v>OK</v>
      </c>
      <c r="BP51" s="16">
        <f t="shared" si="38"/>
        <v>0</v>
      </c>
      <c r="BQ51" s="93"/>
      <c r="BR51" s="16">
        <f t="shared" si="39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43101</v>
      </c>
      <c r="D52" s="65">
        <f>Ident!F52-C52+1-(INT((CHOOSE(WEEKDAY(C52),0,1,2,3,4,5,6)+(Ident!F52-C52+1))/7))-(INT((CHOOSE(WEEKDAY(C52),6,0,1,2,3,4,5)+(Ident!F52-C52+1))/7))</f>
        <v>-30785</v>
      </c>
      <c r="E52" s="6">
        <f>Kal!B$13-C52+1-(INT((CHOOSE(WEEKDAY(C52),0,1,2,3,4,5,6)+(Kal!B$13-C52+1))/7))-(INT((CHOOSE(WEEKDAY(C52),6,0,1,2,3,4,5)+(Kal!B$13-C52+1))/7))</f>
        <v>65</v>
      </c>
      <c r="F52" s="6">
        <f>Ident!F52-Kal!A$11+1-(INT((CHOOSE(WEEKDAY(Kal!A$11),0,1,2,3,4,5,6)+(Ident!F52-Kal!A$11+1))/7))-(INT((CHOOSE(WEEKDAY(Kal!A$11),6,0,1,2,3,4,5)+(Ident!F52-Kal!A$11+1))/7))</f>
        <v>-30785</v>
      </c>
      <c r="G52" s="6">
        <f>IF(AND(Ident!E52&lt;&gt;0,Ident!F52&lt;&gt;0),D52,IF(AND(Ident!E52&lt;&gt;0,Ident!F52=0),E52,IF(AND(Ident!E52=0,Ident!F52&lt;&gt;0),F52,ad5kw)))</f>
        <v>65</v>
      </c>
      <c r="H52" s="75">
        <f>ROUND(G52*Ident!L52,2)</f>
        <v>0</v>
      </c>
      <c r="I52" s="82"/>
      <c r="J52" s="73">
        <f>BerM1!W52+BerM2!W52+BerM3!W52</f>
        <v>0</v>
      </c>
      <c r="K52" s="73">
        <f t="shared" si="0"/>
        <v>0</v>
      </c>
      <c r="L52" s="73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6">
        <f>ROUND((BerM1!I52+BerM2!I52+BerM3!I52)/(malu1+malu2+malu3),2)</f>
        <v>0</v>
      </c>
      <c r="Q52" s="6">
        <f>ROUND((BerM1!J52+BerM2!J52+BerM3!J52)/(dima1+dima2+dima3),2)</f>
        <v>0</v>
      </c>
      <c r="R52" s="6">
        <f>ROUND((BerM1!K52+BerM2!K52+BerM3!K52)/(wome1+wome2+wome3),2)</f>
        <v>0</v>
      </c>
      <c r="S52" s="6">
        <f>ROUND((BerM1!L52+BerM2!L52+BerM3!L52)/(doje1+doje2+doje3),2)</f>
        <v>0</v>
      </c>
      <c r="T52" s="6">
        <f>ROUND((BerM1!M52+BerM2!M52+BerM3!M52)/(vrve1+vrve2+vrve3),2)</f>
        <v>0</v>
      </c>
      <c r="U52" s="6">
        <f>ROUND((BerM1!N52+BerM2!N52+BerM3!N52)/(zasa1+zasa2+zasa3),2)</f>
        <v>0</v>
      </c>
      <c r="V52" s="6">
        <f>ROUND((BerM1!O52+BerM2!O52+BerM3!O52)/(zodi1+zodi2+zodi3),2)</f>
        <v>0</v>
      </c>
      <c r="W52" s="6">
        <f>ROUND(('M1-In'!U52+'M2-In'!U52+'M3-In'!U52)*7/(malu1+malu2+malu3+dima1+dima2+dima3+wome1+wome2+wome3+doje1+doje2+doje3+vrve1+vrve2+vrve3+zasa1+zasa2+zasa3+zodi1+zodi2+zodi3),2)</f>
        <v>0</v>
      </c>
      <c r="X52" s="6">
        <f t="shared" si="18"/>
        <v>0</v>
      </c>
      <c r="Y52" s="16">
        <f t="shared" si="19"/>
        <v>0</v>
      </c>
      <c r="Z52" s="42">
        <f t="shared" si="20"/>
        <v>1</v>
      </c>
      <c r="AA52" s="16" t="str">
        <f t="shared" si="21"/>
        <v>Teilzeit</v>
      </c>
      <c r="AB52" s="16">
        <f>'M1-In'!AG52+'M1-In'!AH52+'M2-In'!AG52+'M2-In'!AH52+'M3-In'!AG52+'M3-In'!AH52</f>
        <v>0</v>
      </c>
      <c r="AC52" s="16">
        <f t="shared" si="22"/>
        <v>0</v>
      </c>
      <c r="AD52" s="16">
        <f t="shared" si="3"/>
        <v>0</v>
      </c>
      <c r="AE52" s="16">
        <f>'M1-In'!AI52+'M2-In'!AI52+'M3-In'!AI52</f>
        <v>0</v>
      </c>
      <c r="AF52" s="16">
        <f t="shared" si="23"/>
        <v>0</v>
      </c>
      <c r="AG52" s="16">
        <f t="shared" si="4"/>
        <v>0</v>
      </c>
      <c r="AH52" s="16">
        <f>'M1-In'!AJ52+'M2-In'!AJ52+'M3-In'!AJ52</f>
        <v>0</v>
      </c>
      <c r="AI52" s="16">
        <f t="shared" si="24"/>
        <v>0</v>
      </c>
      <c r="AJ52" s="16">
        <f t="shared" si="5"/>
        <v>0</v>
      </c>
      <c r="AK52" s="16">
        <f>'M1-In'!AK52+'M2-In'!AK52+'M3-In'!AK52</f>
        <v>0</v>
      </c>
      <c r="AL52" s="16">
        <f t="shared" si="25"/>
        <v>0</v>
      </c>
      <c r="AM52" s="16">
        <f t="shared" si="6"/>
        <v>0</v>
      </c>
      <c r="AN52" s="16">
        <f>'M1-In'!AL52+'M2-In'!AL52+'M3-In'!AL52</f>
        <v>0</v>
      </c>
      <c r="AO52" s="16">
        <f t="shared" si="26"/>
        <v>0</v>
      </c>
      <c r="AP52" s="16">
        <f t="shared" si="7"/>
        <v>0</v>
      </c>
      <c r="AQ52" s="16">
        <f>'M1-In'!AM52+'M2-In'!AM52+'M3-In'!AM52</f>
        <v>0</v>
      </c>
      <c r="AR52" s="16">
        <f t="shared" si="27"/>
        <v>0</v>
      </c>
      <c r="AS52" s="16">
        <f t="shared" si="8"/>
        <v>0</v>
      </c>
      <c r="AT52" s="16">
        <f>BerM1!AO52+BerM2!AO52+BerM3!AO52</f>
        <v>0</v>
      </c>
      <c r="AU52" s="16">
        <f t="shared" si="28"/>
        <v>0</v>
      </c>
      <c r="AV52" s="16">
        <f t="shared" si="9"/>
        <v>0</v>
      </c>
      <c r="AW52" s="16">
        <f ca="1">IF(A52=1,"Verbessern",MIN(gmk,BerM1!AQ52+BerM2!AQ52+BerM3!AQ52))</f>
        <v>0</v>
      </c>
      <c r="AX52" s="16">
        <f t="shared" ca="1" si="10"/>
        <v>0</v>
      </c>
      <c r="AY52" s="16">
        <f t="shared" ca="1" si="11"/>
        <v>0</v>
      </c>
      <c r="AZ52" s="16">
        <f t="shared" ca="1" si="12"/>
        <v>0</v>
      </c>
      <c r="BA52" s="6">
        <f t="shared" si="29"/>
        <v>0</v>
      </c>
      <c r="BB52" s="6">
        <f t="shared" si="13"/>
        <v>0</v>
      </c>
      <c r="BC52" s="285">
        <f t="shared" si="30"/>
        <v>0</v>
      </c>
      <c r="BD52" s="16">
        <f t="shared" ca="1" si="14"/>
        <v>0</v>
      </c>
      <c r="BE52" s="42">
        <f t="shared" ca="1" si="15"/>
        <v>0</v>
      </c>
      <c r="BF52" s="16">
        <f ca="1">IF(A52=1,"Verbessern",BerM1!AT52+BerM2!AT52+BerM3!AT52)</f>
        <v>0</v>
      </c>
      <c r="BG52" s="16">
        <f t="shared" ca="1" si="31"/>
        <v>0</v>
      </c>
      <c r="BH52" s="16">
        <f t="shared" ca="1" si="32"/>
        <v>0</v>
      </c>
      <c r="BI52" s="16">
        <f t="shared" ca="1" si="33"/>
        <v>0</v>
      </c>
      <c r="BJ52" s="16">
        <f t="shared" ca="1" si="34"/>
        <v>0</v>
      </c>
      <c r="BK52" s="16">
        <f t="shared" ca="1" si="16"/>
        <v>0</v>
      </c>
      <c r="BL52" s="6">
        <f t="shared" ca="1" si="17"/>
        <v>0</v>
      </c>
      <c r="BM52" s="92">
        <f t="shared" ca="1" si="35"/>
        <v>0</v>
      </c>
      <c r="BN52" s="16">
        <f t="shared" ca="1" si="36"/>
        <v>0</v>
      </c>
      <c r="BO52" s="16" t="str">
        <f t="shared" si="37"/>
        <v>OK</v>
      </c>
      <c r="BP52" s="16">
        <f t="shared" si="38"/>
        <v>0</v>
      </c>
      <c r="BQ52" s="93"/>
      <c r="BR52" s="16">
        <f t="shared" si="39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43101</v>
      </c>
      <c r="D53" s="65">
        <f>Ident!F53-C53+1-(INT((CHOOSE(WEEKDAY(C53),0,1,2,3,4,5,6)+(Ident!F53-C53+1))/7))-(INT((CHOOSE(WEEKDAY(C53),6,0,1,2,3,4,5)+(Ident!F53-C53+1))/7))</f>
        <v>-30785</v>
      </c>
      <c r="E53" s="6">
        <f>Kal!B$13-C53+1-(INT((CHOOSE(WEEKDAY(C53),0,1,2,3,4,5,6)+(Kal!B$13-C53+1))/7))-(INT((CHOOSE(WEEKDAY(C53),6,0,1,2,3,4,5)+(Kal!B$13-C53+1))/7))</f>
        <v>65</v>
      </c>
      <c r="F53" s="6">
        <f>Ident!F53-Kal!A$11+1-(INT((CHOOSE(WEEKDAY(Kal!A$11),0,1,2,3,4,5,6)+(Ident!F53-Kal!A$11+1))/7))-(INT((CHOOSE(WEEKDAY(Kal!A$11),6,0,1,2,3,4,5)+(Ident!F53-Kal!A$11+1))/7))</f>
        <v>-30785</v>
      </c>
      <c r="G53" s="6">
        <f>IF(AND(Ident!E53&lt;&gt;0,Ident!F53&lt;&gt;0),D53,IF(AND(Ident!E53&lt;&gt;0,Ident!F53=0),E53,IF(AND(Ident!E53=0,Ident!F53&lt;&gt;0),F53,ad5kw)))</f>
        <v>65</v>
      </c>
      <c r="H53" s="75">
        <f>ROUND(G53*Ident!L53,2)</f>
        <v>0</v>
      </c>
      <c r="I53" s="82"/>
      <c r="J53" s="73">
        <f>BerM1!W53+BerM2!W53+BerM3!W53</f>
        <v>0</v>
      </c>
      <c r="K53" s="73">
        <f t="shared" si="0"/>
        <v>0</v>
      </c>
      <c r="L53" s="73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6">
        <f>ROUND((BerM1!I53+BerM2!I53+BerM3!I53)/(malu1+malu2+malu3),2)</f>
        <v>0</v>
      </c>
      <c r="Q53" s="6">
        <f>ROUND((BerM1!J53+BerM2!J53+BerM3!J53)/(dima1+dima2+dima3),2)</f>
        <v>0</v>
      </c>
      <c r="R53" s="6">
        <f>ROUND((BerM1!K53+BerM2!K53+BerM3!K53)/(wome1+wome2+wome3),2)</f>
        <v>0</v>
      </c>
      <c r="S53" s="6">
        <f>ROUND((BerM1!L53+BerM2!L53+BerM3!L53)/(doje1+doje2+doje3),2)</f>
        <v>0</v>
      </c>
      <c r="T53" s="6">
        <f>ROUND((BerM1!M53+BerM2!M53+BerM3!M53)/(vrve1+vrve2+vrve3),2)</f>
        <v>0</v>
      </c>
      <c r="U53" s="6">
        <f>ROUND((BerM1!N53+BerM2!N53+BerM3!N53)/(zasa1+zasa2+zasa3),2)</f>
        <v>0</v>
      </c>
      <c r="V53" s="6">
        <f>ROUND((BerM1!O53+BerM2!O53+BerM3!O53)/(zodi1+zodi2+zodi3),2)</f>
        <v>0</v>
      </c>
      <c r="W53" s="6">
        <f>ROUND(('M1-In'!U53+'M2-In'!U53+'M3-In'!U53)*7/(malu1+malu2+malu3+dima1+dima2+dima3+wome1+wome2+wome3+doje1+doje2+doje3+vrve1+vrve2+vrve3+zasa1+zasa2+zasa3+zodi1+zodi2+zodi3),2)</f>
        <v>0</v>
      </c>
      <c r="X53" s="6">
        <f t="shared" si="18"/>
        <v>0</v>
      </c>
      <c r="Y53" s="16">
        <f t="shared" si="19"/>
        <v>0</v>
      </c>
      <c r="Z53" s="42">
        <f t="shared" si="20"/>
        <v>1</v>
      </c>
      <c r="AA53" s="16" t="str">
        <f t="shared" si="21"/>
        <v>Teilzeit</v>
      </c>
      <c r="AB53" s="16">
        <f>'M1-In'!AG53+'M1-In'!AH53+'M2-In'!AG53+'M2-In'!AH53+'M3-In'!AG53+'M3-In'!AH53</f>
        <v>0</v>
      </c>
      <c r="AC53" s="16">
        <f t="shared" si="22"/>
        <v>0</v>
      </c>
      <c r="AD53" s="16">
        <f t="shared" si="3"/>
        <v>0</v>
      </c>
      <c r="AE53" s="16">
        <f>'M1-In'!AI53+'M2-In'!AI53+'M3-In'!AI53</f>
        <v>0</v>
      </c>
      <c r="AF53" s="16">
        <f t="shared" si="23"/>
        <v>0</v>
      </c>
      <c r="AG53" s="16">
        <f t="shared" si="4"/>
        <v>0</v>
      </c>
      <c r="AH53" s="16">
        <f>'M1-In'!AJ53+'M2-In'!AJ53+'M3-In'!AJ53</f>
        <v>0</v>
      </c>
      <c r="AI53" s="16">
        <f t="shared" si="24"/>
        <v>0</v>
      </c>
      <c r="AJ53" s="16">
        <f t="shared" si="5"/>
        <v>0</v>
      </c>
      <c r="AK53" s="16">
        <f>'M1-In'!AK53+'M2-In'!AK53+'M3-In'!AK53</f>
        <v>0</v>
      </c>
      <c r="AL53" s="16">
        <f t="shared" si="25"/>
        <v>0</v>
      </c>
      <c r="AM53" s="16">
        <f t="shared" si="6"/>
        <v>0</v>
      </c>
      <c r="AN53" s="16">
        <f>'M1-In'!AL53+'M2-In'!AL53+'M3-In'!AL53</f>
        <v>0</v>
      </c>
      <c r="AO53" s="16">
        <f t="shared" si="26"/>
        <v>0</v>
      </c>
      <c r="AP53" s="16">
        <f t="shared" si="7"/>
        <v>0</v>
      </c>
      <c r="AQ53" s="16">
        <f>'M1-In'!AM53+'M2-In'!AM53+'M3-In'!AM53</f>
        <v>0</v>
      </c>
      <c r="AR53" s="16">
        <f t="shared" si="27"/>
        <v>0</v>
      </c>
      <c r="AS53" s="16">
        <f t="shared" si="8"/>
        <v>0</v>
      </c>
      <c r="AT53" s="16">
        <f>BerM1!AO53+BerM2!AO53+BerM3!AO53</f>
        <v>0</v>
      </c>
      <c r="AU53" s="16">
        <f t="shared" si="28"/>
        <v>0</v>
      </c>
      <c r="AV53" s="16">
        <f t="shared" si="9"/>
        <v>0</v>
      </c>
      <c r="AW53" s="16">
        <f ca="1">IF(A53=1,"Verbessern",MIN(gmk,BerM1!AQ53+BerM2!AQ53+BerM3!AQ53))</f>
        <v>0</v>
      </c>
      <c r="AX53" s="16">
        <f t="shared" ca="1" si="10"/>
        <v>0</v>
      </c>
      <c r="AY53" s="16">
        <f t="shared" ca="1" si="11"/>
        <v>0</v>
      </c>
      <c r="AZ53" s="16">
        <f t="shared" ca="1" si="12"/>
        <v>0</v>
      </c>
      <c r="BA53" s="6">
        <f t="shared" si="29"/>
        <v>0</v>
      </c>
      <c r="BB53" s="6">
        <f t="shared" si="13"/>
        <v>0</v>
      </c>
      <c r="BC53" s="285">
        <f t="shared" si="30"/>
        <v>0</v>
      </c>
      <c r="BD53" s="16">
        <f t="shared" ca="1" si="14"/>
        <v>0</v>
      </c>
      <c r="BE53" s="42">
        <f t="shared" ca="1" si="15"/>
        <v>0</v>
      </c>
      <c r="BF53" s="16">
        <f ca="1">IF(A53=1,"Verbessern",BerM1!AT53+BerM2!AT53+BerM3!AT53)</f>
        <v>0</v>
      </c>
      <c r="BG53" s="16">
        <f t="shared" ca="1" si="31"/>
        <v>0</v>
      </c>
      <c r="BH53" s="16">
        <f t="shared" ca="1" si="32"/>
        <v>0</v>
      </c>
      <c r="BI53" s="16">
        <f t="shared" ca="1" si="33"/>
        <v>0</v>
      </c>
      <c r="BJ53" s="16">
        <f t="shared" ca="1" si="34"/>
        <v>0</v>
      </c>
      <c r="BK53" s="16">
        <f t="shared" ca="1" si="16"/>
        <v>0</v>
      </c>
      <c r="BL53" s="6">
        <f t="shared" ca="1" si="17"/>
        <v>0</v>
      </c>
      <c r="BM53" s="92">
        <f t="shared" ca="1" si="35"/>
        <v>0</v>
      </c>
      <c r="BN53" s="16">
        <f t="shared" ca="1" si="36"/>
        <v>0</v>
      </c>
      <c r="BO53" s="16" t="str">
        <f t="shared" si="37"/>
        <v>OK</v>
      </c>
      <c r="BP53" s="16">
        <f t="shared" si="38"/>
        <v>0</v>
      </c>
      <c r="BQ53" s="93"/>
      <c r="BR53" s="16">
        <f t="shared" si="39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43101</v>
      </c>
      <c r="D54" s="65">
        <f>Ident!F54-C54+1-(INT((CHOOSE(WEEKDAY(C54),0,1,2,3,4,5,6)+(Ident!F54-C54+1))/7))-(INT((CHOOSE(WEEKDAY(C54),6,0,1,2,3,4,5)+(Ident!F54-C54+1))/7))</f>
        <v>-30785</v>
      </c>
      <c r="E54" s="6">
        <f>Kal!B$13-C54+1-(INT((CHOOSE(WEEKDAY(C54),0,1,2,3,4,5,6)+(Kal!B$13-C54+1))/7))-(INT((CHOOSE(WEEKDAY(C54),6,0,1,2,3,4,5)+(Kal!B$13-C54+1))/7))</f>
        <v>65</v>
      </c>
      <c r="F54" s="6">
        <f>Ident!F54-Kal!A$11+1-(INT((CHOOSE(WEEKDAY(Kal!A$11),0,1,2,3,4,5,6)+(Ident!F54-Kal!A$11+1))/7))-(INT((CHOOSE(WEEKDAY(Kal!A$11),6,0,1,2,3,4,5)+(Ident!F54-Kal!A$11+1))/7))</f>
        <v>-30785</v>
      </c>
      <c r="G54" s="6">
        <f>IF(AND(Ident!E54&lt;&gt;0,Ident!F54&lt;&gt;0),D54,IF(AND(Ident!E54&lt;&gt;0,Ident!F54=0),E54,IF(AND(Ident!E54=0,Ident!F54&lt;&gt;0),F54,ad5kw)))</f>
        <v>65</v>
      </c>
      <c r="H54" s="75">
        <f>ROUND(G54*Ident!L54,2)</f>
        <v>0</v>
      </c>
      <c r="I54" s="82"/>
      <c r="J54" s="73">
        <f>BerM1!W54+BerM2!W54+BerM3!W54</f>
        <v>0</v>
      </c>
      <c r="K54" s="73">
        <f t="shared" si="0"/>
        <v>0</v>
      </c>
      <c r="L54" s="73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6">
        <f>ROUND((BerM1!I54+BerM2!I54+BerM3!I54)/(malu1+malu2+malu3),2)</f>
        <v>0</v>
      </c>
      <c r="Q54" s="6">
        <f>ROUND((BerM1!J54+BerM2!J54+BerM3!J54)/(dima1+dima2+dima3),2)</f>
        <v>0</v>
      </c>
      <c r="R54" s="6">
        <f>ROUND((BerM1!K54+BerM2!K54+BerM3!K54)/(wome1+wome2+wome3),2)</f>
        <v>0</v>
      </c>
      <c r="S54" s="6">
        <f>ROUND((BerM1!L54+BerM2!L54+BerM3!L54)/(doje1+doje2+doje3),2)</f>
        <v>0</v>
      </c>
      <c r="T54" s="6">
        <f>ROUND((BerM1!M54+BerM2!M54+BerM3!M54)/(vrve1+vrve2+vrve3),2)</f>
        <v>0</v>
      </c>
      <c r="U54" s="6">
        <f>ROUND((BerM1!N54+BerM2!N54+BerM3!N54)/(zasa1+zasa2+zasa3),2)</f>
        <v>0</v>
      </c>
      <c r="V54" s="6">
        <f>ROUND((BerM1!O54+BerM2!O54+BerM3!O54)/(zodi1+zodi2+zodi3),2)</f>
        <v>0</v>
      </c>
      <c r="W54" s="6">
        <f>ROUND(('M1-In'!U54+'M2-In'!U54+'M3-In'!U54)*7/(malu1+malu2+malu3+dima1+dima2+dima3+wome1+wome2+wome3+doje1+doje2+doje3+vrve1+vrve2+vrve3+zasa1+zasa2+zasa3+zodi1+zodi2+zodi3),2)</f>
        <v>0</v>
      </c>
      <c r="X54" s="6">
        <f t="shared" si="18"/>
        <v>0</v>
      </c>
      <c r="Y54" s="16">
        <f t="shared" si="19"/>
        <v>0</v>
      </c>
      <c r="Z54" s="42">
        <f t="shared" si="20"/>
        <v>1</v>
      </c>
      <c r="AA54" s="16" t="str">
        <f t="shared" si="21"/>
        <v>Teilzeit</v>
      </c>
      <c r="AB54" s="16">
        <f>'M1-In'!AG54+'M1-In'!AH54+'M2-In'!AG54+'M2-In'!AH54+'M3-In'!AG54+'M3-In'!AH54</f>
        <v>0</v>
      </c>
      <c r="AC54" s="16">
        <f t="shared" si="22"/>
        <v>0</v>
      </c>
      <c r="AD54" s="16">
        <f t="shared" si="3"/>
        <v>0</v>
      </c>
      <c r="AE54" s="16">
        <f>'M1-In'!AI54+'M2-In'!AI54+'M3-In'!AI54</f>
        <v>0</v>
      </c>
      <c r="AF54" s="16">
        <f t="shared" si="23"/>
        <v>0</v>
      </c>
      <c r="AG54" s="16">
        <f t="shared" si="4"/>
        <v>0</v>
      </c>
      <c r="AH54" s="16">
        <f>'M1-In'!AJ54+'M2-In'!AJ54+'M3-In'!AJ54</f>
        <v>0</v>
      </c>
      <c r="AI54" s="16">
        <f t="shared" si="24"/>
        <v>0</v>
      </c>
      <c r="AJ54" s="16">
        <f t="shared" si="5"/>
        <v>0</v>
      </c>
      <c r="AK54" s="16">
        <f>'M1-In'!AK54+'M2-In'!AK54+'M3-In'!AK54</f>
        <v>0</v>
      </c>
      <c r="AL54" s="16">
        <f t="shared" si="25"/>
        <v>0</v>
      </c>
      <c r="AM54" s="16">
        <f t="shared" si="6"/>
        <v>0</v>
      </c>
      <c r="AN54" s="16">
        <f>'M1-In'!AL54+'M2-In'!AL54+'M3-In'!AL54</f>
        <v>0</v>
      </c>
      <c r="AO54" s="16">
        <f t="shared" si="26"/>
        <v>0</v>
      </c>
      <c r="AP54" s="16">
        <f t="shared" si="7"/>
        <v>0</v>
      </c>
      <c r="AQ54" s="16">
        <f>'M1-In'!AM54+'M2-In'!AM54+'M3-In'!AM54</f>
        <v>0</v>
      </c>
      <c r="AR54" s="16">
        <f t="shared" si="27"/>
        <v>0</v>
      </c>
      <c r="AS54" s="16">
        <f t="shared" si="8"/>
        <v>0</v>
      </c>
      <c r="AT54" s="16">
        <f>BerM1!AO54+BerM2!AO54+BerM3!AO54</f>
        <v>0</v>
      </c>
      <c r="AU54" s="16">
        <f t="shared" si="28"/>
        <v>0</v>
      </c>
      <c r="AV54" s="16">
        <f t="shared" si="9"/>
        <v>0</v>
      </c>
      <c r="AW54" s="16">
        <f ca="1">IF(A54=1,"Verbessern",MIN(gmk,BerM1!AQ54+BerM2!AQ54+BerM3!AQ54))</f>
        <v>0</v>
      </c>
      <c r="AX54" s="16">
        <f t="shared" ca="1" si="10"/>
        <v>0</v>
      </c>
      <c r="AY54" s="16">
        <f t="shared" ca="1" si="11"/>
        <v>0</v>
      </c>
      <c r="AZ54" s="16">
        <f t="shared" ca="1" si="12"/>
        <v>0</v>
      </c>
      <c r="BA54" s="6">
        <f t="shared" si="29"/>
        <v>0</v>
      </c>
      <c r="BB54" s="6">
        <f t="shared" si="13"/>
        <v>0</v>
      </c>
      <c r="BC54" s="285">
        <f t="shared" si="30"/>
        <v>0</v>
      </c>
      <c r="BD54" s="16">
        <f t="shared" ca="1" si="14"/>
        <v>0</v>
      </c>
      <c r="BE54" s="42">
        <f t="shared" ca="1" si="15"/>
        <v>0</v>
      </c>
      <c r="BF54" s="16">
        <f ca="1">IF(A54=1,"Verbessern",BerM1!AT54+BerM2!AT54+BerM3!AT54)</f>
        <v>0</v>
      </c>
      <c r="BG54" s="16">
        <f t="shared" ca="1" si="31"/>
        <v>0</v>
      </c>
      <c r="BH54" s="16">
        <f t="shared" ca="1" si="32"/>
        <v>0</v>
      </c>
      <c r="BI54" s="16">
        <f t="shared" ca="1" si="33"/>
        <v>0</v>
      </c>
      <c r="BJ54" s="16">
        <f t="shared" ca="1" si="34"/>
        <v>0</v>
      </c>
      <c r="BK54" s="16">
        <f t="shared" ca="1" si="16"/>
        <v>0</v>
      </c>
      <c r="BL54" s="6">
        <f t="shared" ca="1" si="17"/>
        <v>0</v>
      </c>
      <c r="BM54" s="92">
        <f t="shared" ca="1" si="35"/>
        <v>0</v>
      </c>
      <c r="BN54" s="16">
        <f t="shared" ca="1" si="36"/>
        <v>0</v>
      </c>
      <c r="BO54" s="16" t="str">
        <f t="shared" si="37"/>
        <v>OK</v>
      </c>
      <c r="BP54" s="16">
        <f t="shared" si="38"/>
        <v>0</v>
      </c>
      <c r="BQ54" s="93"/>
      <c r="BR54" s="16">
        <f t="shared" si="39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43101</v>
      </c>
      <c r="D55" s="65">
        <f>Ident!F55-C55+1-(INT((CHOOSE(WEEKDAY(C55),0,1,2,3,4,5,6)+(Ident!F55-C55+1))/7))-(INT((CHOOSE(WEEKDAY(C55),6,0,1,2,3,4,5)+(Ident!F55-C55+1))/7))</f>
        <v>-30785</v>
      </c>
      <c r="E55" s="6">
        <f>Kal!B$13-C55+1-(INT((CHOOSE(WEEKDAY(C55),0,1,2,3,4,5,6)+(Kal!B$13-C55+1))/7))-(INT((CHOOSE(WEEKDAY(C55),6,0,1,2,3,4,5)+(Kal!B$13-C55+1))/7))</f>
        <v>65</v>
      </c>
      <c r="F55" s="6">
        <f>Ident!F55-Kal!A$11+1-(INT((CHOOSE(WEEKDAY(Kal!A$11),0,1,2,3,4,5,6)+(Ident!F55-Kal!A$11+1))/7))-(INT((CHOOSE(WEEKDAY(Kal!A$11),6,0,1,2,3,4,5)+(Ident!F55-Kal!A$11+1))/7))</f>
        <v>-30785</v>
      </c>
      <c r="G55" s="6">
        <f>IF(AND(Ident!E55&lt;&gt;0,Ident!F55&lt;&gt;0),D55,IF(AND(Ident!E55&lt;&gt;0,Ident!F55=0),E55,IF(AND(Ident!E55=0,Ident!F55&lt;&gt;0),F55,ad5kw)))</f>
        <v>65</v>
      </c>
      <c r="H55" s="75">
        <f>ROUND(G55*Ident!L55,2)</f>
        <v>0</v>
      </c>
      <c r="I55" s="82"/>
      <c r="J55" s="73">
        <f>BerM1!W55+BerM2!W55+BerM3!W55</f>
        <v>0</v>
      </c>
      <c r="K55" s="73">
        <f t="shared" si="0"/>
        <v>0</v>
      </c>
      <c r="L55" s="73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6">
        <f>ROUND((BerM1!I55+BerM2!I55+BerM3!I55)/(malu1+malu2+malu3),2)</f>
        <v>0</v>
      </c>
      <c r="Q55" s="6">
        <f>ROUND((BerM1!J55+BerM2!J55+BerM3!J55)/(dima1+dima2+dima3),2)</f>
        <v>0</v>
      </c>
      <c r="R55" s="6">
        <f>ROUND((BerM1!K55+BerM2!K55+BerM3!K55)/(wome1+wome2+wome3),2)</f>
        <v>0</v>
      </c>
      <c r="S55" s="6">
        <f>ROUND((BerM1!L55+BerM2!L55+BerM3!L55)/(doje1+doje2+doje3),2)</f>
        <v>0</v>
      </c>
      <c r="T55" s="6">
        <f>ROUND((BerM1!M55+BerM2!M55+BerM3!M55)/(vrve1+vrve2+vrve3),2)</f>
        <v>0</v>
      </c>
      <c r="U55" s="6">
        <f>ROUND((BerM1!N55+BerM2!N55+BerM3!N55)/(zasa1+zasa2+zasa3),2)</f>
        <v>0</v>
      </c>
      <c r="V55" s="6">
        <f>ROUND((BerM1!O55+BerM2!O55+BerM3!O55)/(zodi1+zodi2+zodi3),2)</f>
        <v>0</v>
      </c>
      <c r="W55" s="6">
        <f>ROUND(('M1-In'!U55+'M2-In'!U55+'M3-In'!U55)*7/(malu1+malu2+malu3+dima1+dima2+dima3+wome1+wome2+wome3+doje1+doje2+doje3+vrve1+vrve2+vrve3+zasa1+zasa2+zasa3+zodi1+zodi2+zodi3),2)</f>
        <v>0</v>
      </c>
      <c r="X55" s="6">
        <f t="shared" si="18"/>
        <v>0</v>
      </c>
      <c r="Y55" s="16">
        <f t="shared" si="19"/>
        <v>0</v>
      </c>
      <c r="Z55" s="42">
        <f t="shared" si="20"/>
        <v>1</v>
      </c>
      <c r="AA55" s="16" t="str">
        <f t="shared" si="21"/>
        <v>Teilzeit</v>
      </c>
      <c r="AB55" s="16">
        <f>'M1-In'!AG55+'M1-In'!AH55+'M2-In'!AG55+'M2-In'!AH55+'M3-In'!AG55+'M3-In'!AH55</f>
        <v>0</v>
      </c>
      <c r="AC55" s="16">
        <f t="shared" si="22"/>
        <v>0</v>
      </c>
      <c r="AD55" s="16">
        <f t="shared" si="3"/>
        <v>0</v>
      </c>
      <c r="AE55" s="16">
        <f>'M1-In'!AI55+'M2-In'!AI55+'M3-In'!AI55</f>
        <v>0</v>
      </c>
      <c r="AF55" s="16">
        <f t="shared" si="23"/>
        <v>0</v>
      </c>
      <c r="AG55" s="16">
        <f t="shared" si="4"/>
        <v>0</v>
      </c>
      <c r="AH55" s="16">
        <f>'M1-In'!AJ55+'M2-In'!AJ55+'M3-In'!AJ55</f>
        <v>0</v>
      </c>
      <c r="AI55" s="16">
        <f t="shared" si="24"/>
        <v>0</v>
      </c>
      <c r="AJ55" s="16">
        <f t="shared" si="5"/>
        <v>0</v>
      </c>
      <c r="AK55" s="16">
        <f>'M1-In'!AK55+'M2-In'!AK55+'M3-In'!AK55</f>
        <v>0</v>
      </c>
      <c r="AL55" s="16">
        <f t="shared" si="25"/>
        <v>0</v>
      </c>
      <c r="AM55" s="16">
        <f t="shared" si="6"/>
        <v>0</v>
      </c>
      <c r="AN55" s="16">
        <f>'M1-In'!AL55+'M2-In'!AL55+'M3-In'!AL55</f>
        <v>0</v>
      </c>
      <c r="AO55" s="16">
        <f t="shared" si="26"/>
        <v>0</v>
      </c>
      <c r="AP55" s="16">
        <f t="shared" si="7"/>
        <v>0</v>
      </c>
      <c r="AQ55" s="16">
        <f>'M1-In'!AM55+'M2-In'!AM55+'M3-In'!AM55</f>
        <v>0</v>
      </c>
      <c r="AR55" s="16">
        <f t="shared" si="27"/>
        <v>0</v>
      </c>
      <c r="AS55" s="16">
        <f t="shared" si="8"/>
        <v>0</v>
      </c>
      <c r="AT55" s="16">
        <f>BerM1!AO55+BerM2!AO55+BerM3!AO55</f>
        <v>0</v>
      </c>
      <c r="AU55" s="16">
        <f t="shared" si="28"/>
        <v>0</v>
      </c>
      <c r="AV55" s="16">
        <f t="shared" si="9"/>
        <v>0</v>
      </c>
      <c r="AW55" s="16">
        <f ca="1">IF(A55=1,"Verbessern",MIN(gmk,BerM1!AQ55+BerM2!AQ55+BerM3!AQ55))</f>
        <v>0</v>
      </c>
      <c r="AX55" s="16">
        <f t="shared" ca="1" si="10"/>
        <v>0</v>
      </c>
      <c r="AY55" s="16">
        <f t="shared" ca="1" si="11"/>
        <v>0</v>
      </c>
      <c r="AZ55" s="16">
        <f t="shared" ca="1" si="12"/>
        <v>0</v>
      </c>
      <c r="BA55" s="6">
        <f t="shared" si="29"/>
        <v>0</v>
      </c>
      <c r="BB55" s="6">
        <f t="shared" si="13"/>
        <v>0</v>
      </c>
      <c r="BC55" s="285">
        <f t="shared" si="30"/>
        <v>0</v>
      </c>
      <c r="BD55" s="16">
        <f t="shared" ca="1" si="14"/>
        <v>0</v>
      </c>
      <c r="BE55" s="42">
        <f t="shared" ca="1" si="15"/>
        <v>0</v>
      </c>
      <c r="BF55" s="16">
        <f ca="1">IF(A55=1,"Verbessern",BerM1!AT55+BerM2!AT55+BerM3!AT55)</f>
        <v>0</v>
      </c>
      <c r="BG55" s="16">
        <f t="shared" ca="1" si="31"/>
        <v>0</v>
      </c>
      <c r="BH55" s="16">
        <f t="shared" ca="1" si="32"/>
        <v>0</v>
      </c>
      <c r="BI55" s="16">
        <f t="shared" ca="1" si="33"/>
        <v>0</v>
      </c>
      <c r="BJ55" s="16">
        <f t="shared" ca="1" si="34"/>
        <v>0</v>
      </c>
      <c r="BK55" s="16">
        <f t="shared" ca="1" si="16"/>
        <v>0</v>
      </c>
      <c r="BL55" s="6">
        <f t="shared" ca="1" si="17"/>
        <v>0</v>
      </c>
      <c r="BM55" s="92">
        <f t="shared" ca="1" si="35"/>
        <v>0</v>
      </c>
      <c r="BN55" s="16">
        <f t="shared" ca="1" si="36"/>
        <v>0</v>
      </c>
      <c r="BO55" s="16" t="str">
        <f t="shared" si="37"/>
        <v>OK</v>
      </c>
      <c r="BP55" s="16">
        <f t="shared" si="38"/>
        <v>0</v>
      </c>
      <c r="BQ55" s="93"/>
      <c r="BR55" s="16">
        <f t="shared" si="39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43101</v>
      </c>
      <c r="D56" s="65">
        <f>Ident!F56-C56+1-(INT((CHOOSE(WEEKDAY(C56),0,1,2,3,4,5,6)+(Ident!F56-C56+1))/7))-(INT((CHOOSE(WEEKDAY(C56),6,0,1,2,3,4,5)+(Ident!F56-C56+1))/7))</f>
        <v>-30785</v>
      </c>
      <c r="E56" s="6">
        <f>Kal!B$13-C56+1-(INT((CHOOSE(WEEKDAY(C56),0,1,2,3,4,5,6)+(Kal!B$13-C56+1))/7))-(INT((CHOOSE(WEEKDAY(C56),6,0,1,2,3,4,5)+(Kal!B$13-C56+1))/7))</f>
        <v>65</v>
      </c>
      <c r="F56" s="6">
        <f>Ident!F56-Kal!A$11+1-(INT((CHOOSE(WEEKDAY(Kal!A$11),0,1,2,3,4,5,6)+(Ident!F56-Kal!A$11+1))/7))-(INT((CHOOSE(WEEKDAY(Kal!A$11),6,0,1,2,3,4,5)+(Ident!F56-Kal!A$11+1))/7))</f>
        <v>-30785</v>
      </c>
      <c r="G56" s="6">
        <f>IF(AND(Ident!E56&lt;&gt;0,Ident!F56&lt;&gt;0),D56,IF(AND(Ident!E56&lt;&gt;0,Ident!F56=0),E56,IF(AND(Ident!E56=0,Ident!F56&lt;&gt;0),F56,ad5kw)))</f>
        <v>65</v>
      </c>
      <c r="H56" s="75">
        <f>ROUND(G56*Ident!L56,2)</f>
        <v>0</v>
      </c>
      <c r="I56" s="82"/>
      <c r="J56" s="73">
        <f>BerM1!W56+BerM2!W56+BerM3!W56</f>
        <v>0</v>
      </c>
      <c r="K56" s="73">
        <f t="shared" si="0"/>
        <v>0</v>
      </c>
      <c r="L56" s="73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6">
        <f>ROUND((BerM1!I56+BerM2!I56+BerM3!I56)/(malu1+malu2+malu3),2)</f>
        <v>0</v>
      </c>
      <c r="Q56" s="6">
        <f>ROUND((BerM1!J56+BerM2!J56+BerM3!J56)/(dima1+dima2+dima3),2)</f>
        <v>0</v>
      </c>
      <c r="R56" s="6">
        <f>ROUND((BerM1!K56+BerM2!K56+BerM3!K56)/(wome1+wome2+wome3),2)</f>
        <v>0</v>
      </c>
      <c r="S56" s="6">
        <f>ROUND((BerM1!L56+BerM2!L56+BerM3!L56)/(doje1+doje2+doje3),2)</f>
        <v>0</v>
      </c>
      <c r="T56" s="6">
        <f>ROUND((BerM1!M56+BerM2!M56+BerM3!M56)/(vrve1+vrve2+vrve3),2)</f>
        <v>0</v>
      </c>
      <c r="U56" s="6">
        <f>ROUND((BerM1!N56+BerM2!N56+BerM3!N56)/(zasa1+zasa2+zasa3),2)</f>
        <v>0</v>
      </c>
      <c r="V56" s="6">
        <f>ROUND((BerM1!O56+BerM2!O56+BerM3!O56)/(zodi1+zodi2+zodi3),2)</f>
        <v>0</v>
      </c>
      <c r="W56" s="6">
        <f>ROUND(('M1-In'!U56+'M2-In'!U56+'M3-In'!U56)*7/(malu1+malu2+malu3+dima1+dima2+dima3+wome1+wome2+wome3+doje1+doje2+doje3+vrve1+vrve2+vrve3+zasa1+zasa2+zasa3+zodi1+zodi2+zodi3),2)</f>
        <v>0</v>
      </c>
      <c r="X56" s="6">
        <f t="shared" si="18"/>
        <v>0</v>
      </c>
      <c r="Y56" s="16">
        <f t="shared" si="19"/>
        <v>0</v>
      </c>
      <c r="Z56" s="42">
        <f t="shared" si="20"/>
        <v>1</v>
      </c>
      <c r="AA56" s="16" t="str">
        <f t="shared" si="21"/>
        <v>Teilzeit</v>
      </c>
      <c r="AB56" s="16">
        <f>'M1-In'!AG56+'M1-In'!AH56+'M2-In'!AG56+'M2-In'!AH56+'M3-In'!AG56+'M3-In'!AH56</f>
        <v>0</v>
      </c>
      <c r="AC56" s="16">
        <f t="shared" si="22"/>
        <v>0</v>
      </c>
      <c r="AD56" s="16">
        <f t="shared" si="3"/>
        <v>0</v>
      </c>
      <c r="AE56" s="16">
        <f>'M1-In'!AI56+'M2-In'!AI56+'M3-In'!AI56</f>
        <v>0</v>
      </c>
      <c r="AF56" s="16">
        <f t="shared" si="23"/>
        <v>0</v>
      </c>
      <c r="AG56" s="16">
        <f t="shared" si="4"/>
        <v>0</v>
      </c>
      <c r="AH56" s="16">
        <f>'M1-In'!AJ56+'M2-In'!AJ56+'M3-In'!AJ56</f>
        <v>0</v>
      </c>
      <c r="AI56" s="16">
        <f t="shared" si="24"/>
        <v>0</v>
      </c>
      <c r="AJ56" s="16">
        <f t="shared" si="5"/>
        <v>0</v>
      </c>
      <c r="AK56" s="16">
        <f>'M1-In'!AK56+'M2-In'!AK56+'M3-In'!AK56</f>
        <v>0</v>
      </c>
      <c r="AL56" s="16">
        <f t="shared" si="25"/>
        <v>0</v>
      </c>
      <c r="AM56" s="16">
        <f t="shared" si="6"/>
        <v>0</v>
      </c>
      <c r="AN56" s="16">
        <f>'M1-In'!AL56+'M2-In'!AL56+'M3-In'!AL56</f>
        <v>0</v>
      </c>
      <c r="AO56" s="16">
        <f t="shared" si="26"/>
        <v>0</v>
      </c>
      <c r="AP56" s="16">
        <f t="shared" si="7"/>
        <v>0</v>
      </c>
      <c r="AQ56" s="16">
        <f>'M1-In'!AM56+'M2-In'!AM56+'M3-In'!AM56</f>
        <v>0</v>
      </c>
      <c r="AR56" s="16">
        <f t="shared" si="27"/>
        <v>0</v>
      </c>
      <c r="AS56" s="16">
        <f t="shared" si="8"/>
        <v>0</v>
      </c>
      <c r="AT56" s="16">
        <f>BerM1!AO56+BerM2!AO56+BerM3!AO56</f>
        <v>0</v>
      </c>
      <c r="AU56" s="16">
        <f t="shared" si="28"/>
        <v>0</v>
      </c>
      <c r="AV56" s="16">
        <f t="shared" si="9"/>
        <v>0</v>
      </c>
      <c r="AW56" s="16">
        <f ca="1">IF(A56=1,"Verbessern",MIN(gmk,BerM1!AQ56+BerM2!AQ56+BerM3!AQ56))</f>
        <v>0</v>
      </c>
      <c r="AX56" s="16">
        <f t="shared" ca="1" si="10"/>
        <v>0</v>
      </c>
      <c r="AY56" s="16">
        <f t="shared" ca="1" si="11"/>
        <v>0</v>
      </c>
      <c r="AZ56" s="16">
        <f t="shared" ca="1" si="12"/>
        <v>0</v>
      </c>
      <c r="BA56" s="6">
        <f t="shared" si="29"/>
        <v>0</v>
      </c>
      <c r="BB56" s="6">
        <f t="shared" si="13"/>
        <v>0</v>
      </c>
      <c r="BC56" s="285">
        <f t="shared" si="30"/>
        <v>0</v>
      </c>
      <c r="BD56" s="16">
        <f t="shared" ca="1" si="14"/>
        <v>0</v>
      </c>
      <c r="BE56" s="42">
        <f t="shared" ca="1" si="15"/>
        <v>0</v>
      </c>
      <c r="BF56" s="16">
        <f ca="1">IF(A56=1,"Verbessern",BerM1!AT56+BerM2!AT56+BerM3!AT56)</f>
        <v>0</v>
      </c>
      <c r="BG56" s="16">
        <f t="shared" ca="1" si="31"/>
        <v>0</v>
      </c>
      <c r="BH56" s="16">
        <f t="shared" ca="1" si="32"/>
        <v>0</v>
      </c>
      <c r="BI56" s="16">
        <f t="shared" ca="1" si="33"/>
        <v>0</v>
      </c>
      <c r="BJ56" s="16">
        <f t="shared" ca="1" si="34"/>
        <v>0</v>
      </c>
      <c r="BK56" s="16">
        <f t="shared" ca="1" si="16"/>
        <v>0</v>
      </c>
      <c r="BL56" s="6">
        <f t="shared" ca="1" si="17"/>
        <v>0</v>
      </c>
      <c r="BM56" s="92">
        <f t="shared" ca="1" si="35"/>
        <v>0</v>
      </c>
      <c r="BN56" s="16">
        <f t="shared" ca="1" si="36"/>
        <v>0</v>
      </c>
      <c r="BO56" s="16" t="str">
        <f t="shared" si="37"/>
        <v>OK</v>
      </c>
      <c r="BP56" s="16">
        <f t="shared" si="38"/>
        <v>0</v>
      </c>
      <c r="BQ56" s="93"/>
      <c r="BR56" s="16">
        <f t="shared" si="39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43101</v>
      </c>
      <c r="D57" s="65">
        <f>Ident!F57-C57+1-(INT((CHOOSE(WEEKDAY(C57),0,1,2,3,4,5,6)+(Ident!F57-C57+1))/7))-(INT((CHOOSE(WEEKDAY(C57),6,0,1,2,3,4,5)+(Ident!F57-C57+1))/7))</f>
        <v>-30785</v>
      </c>
      <c r="E57" s="6">
        <f>Kal!B$13-C57+1-(INT((CHOOSE(WEEKDAY(C57),0,1,2,3,4,5,6)+(Kal!B$13-C57+1))/7))-(INT((CHOOSE(WEEKDAY(C57),6,0,1,2,3,4,5)+(Kal!B$13-C57+1))/7))</f>
        <v>65</v>
      </c>
      <c r="F57" s="6">
        <f>Ident!F57-Kal!A$11+1-(INT((CHOOSE(WEEKDAY(Kal!A$11),0,1,2,3,4,5,6)+(Ident!F57-Kal!A$11+1))/7))-(INT((CHOOSE(WEEKDAY(Kal!A$11),6,0,1,2,3,4,5)+(Ident!F57-Kal!A$11+1))/7))</f>
        <v>-30785</v>
      </c>
      <c r="G57" s="6">
        <f>IF(AND(Ident!E57&lt;&gt;0,Ident!F57&lt;&gt;0),D57,IF(AND(Ident!E57&lt;&gt;0,Ident!F57=0),E57,IF(AND(Ident!E57=0,Ident!F57&lt;&gt;0),F57,ad5kw)))</f>
        <v>65</v>
      </c>
      <c r="H57" s="75">
        <f>ROUND(G57*Ident!L57,2)</f>
        <v>0</v>
      </c>
      <c r="I57" s="82"/>
      <c r="J57" s="73">
        <f>BerM1!W57+BerM2!W57+BerM3!W57</f>
        <v>0</v>
      </c>
      <c r="K57" s="73">
        <f t="shared" si="0"/>
        <v>0</v>
      </c>
      <c r="L57" s="73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6">
        <f>ROUND((BerM1!I57+BerM2!I57+BerM3!I57)/(malu1+malu2+malu3),2)</f>
        <v>0</v>
      </c>
      <c r="Q57" s="6">
        <f>ROUND((BerM1!J57+BerM2!J57+BerM3!J57)/(dima1+dima2+dima3),2)</f>
        <v>0</v>
      </c>
      <c r="R57" s="6">
        <f>ROUND((BerM1!K57+BerM2!K57+BerM3!K57)/(wome1+wome2+wome3),2)</f>
        <v>0</v>
      </c>
      <c r="S57" s="6">
        <f>ROUND((BerM1!L57+BerM2!L57+BerM3!L57)/(doje1+doje2+doje3),2)</f>
        <v>0</v>
      </c>
      <c r="T57" s="6">
        <f>ROUND((BerM1!M57+BerM2!M57+BerM3!M57)/(vrve1+vrve2+vrve3),2)</f>
        <v>0</v>
      </c>
      <c r="U57" s="6">
        <f>ROUND((BerM1!N57+BerM2!N57+BerM3!N57)/(zasa1+zasa2+zasa3),2)</f>
        <v>0</v>
      </c>
      <c r="V57" s="6">
        <f>ROUND((BerM1!O57+BerM2!O57+BerM3!O57)/(zodi1+zodi2+zodi3),2)</f>
        <v>0</v>
      </c>
      <c r="W57" s="6">
        <f>ROUND(('M1-In'!U57+'M2-In'!U57+'M3-In'!U57)*7/(malu1+malu2+malu3+dima1+dima2+dima3+wome1+wome2+wome3+doje1+doje2+doje3+vrve1+vrve2+vrve3+zasa1+zasa2+zasa3+zodi1+zodi2+zodi3),2)</f>
        <v>0</v>
      </c>
      <c r="X57" s="6">
        <f t="shared" si="18"/>
        <v>0</v>
      </c>
      <c r="Y57" s="16">
        <f t="shared" si="19"/>
        <v>0</v>
      </c>
      <c r="Z57" s="42">
        <f t="shared" si="20"/>
        <v>1</v>
      </c>
      <c r="AA57" s="16" t="str">
        <f t="shared" si="21"/>
        <v>Teilzeit</v>
      </c>
      <c r="AB57" s="16">
        <f>'M1-In'!AG57+'M1-In'!AH57+'M2-In'!AG57+'M2-In'!AH57+'M3-In'!AG57+'M3-In'!AH57</f>
        <v>0</v>
      </c>
      <c r="AC57" s="16">
        <f t="shared" si="22"/>
        <v>0</v>
      </c>
      <c r="AD57" s="16">
        <f t="shared" si="3"/>
        <v>0</v>
      </c>
      <c r="AE57" s="16">
        <f>'M1-In'!AI57+'M2-In'!AI57+'M3-In'!AI57</f>
        <v>0</v>
      </c>
      <c r="AF57" s="16">
        <f t="shared" si="23"/>
        <v>0</v>
      </c>
      <c r="AG57" s="16">
        <f t="shared" si="4"/>
        <v>0</v>
      </c>
      <c r="AH57" s="16">
        <f>'M1-In'!AJ57+'M2-In'!AJ57+'M3-In'!AJ57</f>
        <v>0</v>
      </c>
      <c r="AI57" s="16">
        <f t="shared" si="24"/>
        <v>0</v>
      </c>
      <c r="AJ57" s="16">
        <f t="shared" si="5"/>
        <v>0</v>
      </c>
      <c r="AK57" s="16">
        <f>'M1-In'!AK57+'M2-In'!AK57+'M3-In'!AK57</f>
        <v>0</v>
      </c>
      <c r="AL57" s="16">
        <f t="shared" si="25"/>
        <v>0</v>
      </c>
      <c r="AM57" s="16">
        <f t="shared" si="6"/>
        <v>0</v>
      </c>
      <c r="AN57" s="16">
        <f>'M1-In'!AL57+'M2-In'!AL57+'M3-In'!AL57</f>
        <v>0</v>
      </c>
      <c r="AO57" s="16">
        <f t="shared" si="26"/>
        <v>0</v>
      </c>
      <c r="AP57" s="16">
        <f t="shared" si="7"/>
        <v>0</v>
      </c>
      <c r="AQ57" s="16">
        <f>'M1-In'!AM57+'M2-In'!AM57+'M3-In'!AM57</f>
        <v>0</v>
      </c>
      <c r="AR57" s="16">
        <f t="shared" si="27"/>
        <v>0</v>
      </c>
      <c r="AS57" s="16">
        <f t="shared" si="8"/>
        <v>0</v>
      </c>
      <c r="AT57" s="16">
        <f>BerM1!AO57+BerM2!AO57+BerM3!AO57</f>
        <v>0</v>
      </c>
      <c r="AU57" s="16">
        <f t="shared" si="28"/>
        <v>0</v>
      </c>
      <c r="AV57" s="16">
        <f t="shared" si="9"/>
        <v>0</v>
      </c>
      <c r="AW57" s="16">
        <f ca="1">IF(A57=1,"Verbessern",MIN(gmk,BerM1!AQ57+BerM2!AQ57+BerM3!AQ57))</f>
        <v>0</v>
      </c>
      <c r="AX57" s="16">
        <f t="shared" ca="1" si="10"/>
        <v>0</v>
      </c>
      <c r="AY57" s="16">
        <f t="shared" ca="1" si="11"/>
        <v>0</v>
      </c>
      <c r="AZ57" s="16">
        <f t="shared" ca="1" si="12"/>
        <v>0</v>
      </c>
      <c r="BA57" s="6">
        <f t="shared" si="29"/>
        <v>0</v>
      </c>
      <c r="BB57" s="6">
        <f t="shared" si="13"/>
        <v>0</v>
      </c>
      <c r="BC57" s="285">
        <f t="shared" si="30"/>
        <v>0</v>
      </c>
      <c r="BD57" s="16">
        <f t="shared" ca="1" si="14"/>
        <v>0</v>
      </c>
      <c r="BE57" s="42">
        <f t="shared" ca="1" si="15"/>
        <v>0</v>
      </c>
      <c r="BF57" s="16">
        <f ca="1">IF(A57=1,"Verbessern",BerM1!AT57+BerM2!AT57+BerM3!AT57)</f>
        <v>0</v>
      </c>
      <c r="BG57" s="16">
        <f t="shared" ca="1" si="31"/>
        <v>0</v>
      </c>
      <c r="BH57" s="16">
        <f t="shared" ca="1" si="32"/>
        <v>0</v>
      </c>
      <c r="BI57" s="16">
        <f t="shared" ca="1" si="33"/>
        <v>0</v>
      </c>
      <c r="BJ57" s="16">
        <f t="shared" ca="1" si="34"/>
        <v>0</v>
      </c>
      <c r="BK57" s="16">
        <f t="shared" ca="1" si="16"/>
        <v>0</v>
      </c>
      <c r="BL57" s="6">
        <f t="shared" ca="1" si="17"/>
        <v>0</v>
      </c>
      <c r="BM57" s="92">
        <f t="shared" ca="1" si="35"/>
        <v>0</v>
      </c>
      <c r="BN57" s="16">
        <f t="shared" ca="1" si="36"/>
        <v>0</v>
      </c>
      <c r="BO57" s="16" t="str">
        <f t="shared" si="37"/>
        <v>OK</v>
      </c>
      <c r="BP57" s="16">
        <f t="shared" si="38"/>
        <v>0</v>
      </c>
      <c r="BQ57" s="93"/>
      <c r="BR57" s="16">
        <f t="shared" si="39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43101</v>
      </c>
      <c r="D58" s="65">
        <f>Ident!F58-C58+1-(INT((CHOOSE(WEEKDAY(C58),0,1,2,3,4,5,6)+(Ident!F58-C58+1))/7))-(INT((CHOOSE(WEEKDAY(C58),6,0,1,2,3,4,5)+(Ident!F58-C58+1))/7))</f>
        <v>-30785</v>
      </c>
      <c r="E58" s="6">
        <f>Kal!B$13-C58+1-(INT((CHOOSE(WEEKDAY(C58),0,1,2,3,4,5,6)+(Kal!B$13-C58+1))/7))-(INT((CHOOSE(WEEKDAY(C58),6,0,1,2,3,4,5)+(Kal!B$13-C58+1))/7))</f>
        <v>65</v>
      </c>
      <c r="F58" s="6">
        <f>Ident!F58-Kal!A$11+1-(INT((CHOOSE(WEEKDAY(Kal!A$11),0,1,2,3,4,5,6)+(Ident!F58-Kal!A$11+1))/7))-(INT((CHOOSE(WEEKDAY(Kal!A$11),6,0,1,2,3,4,5)+(Ident!F58-Kal!A$11+1))/7))</f>
        <v>-30785</v>
      </c>
      <c r="G58" s="6">
        <f>IF(AND(Ident!E58&lt;&gt;0,Ident!F58&lt;&gt;0),D58,IF(AND(Ident!E58&lt;&gt;0,Ident!F58=0),E58,IF(AND(Ident!E58=0,Ident!F58&lt;&gt;0),F58,ad5kw)))</f>
        <v>65</v>
      </c>
      <c r="H58" s="75">
        <f>ROUND(G58*Ident!L58,2)</f>
        <v>0</v>
      </c>
      <c r="I58" s="82"/>
      <c r="J58" s="73">
        <f>BerM1!W58+BerM2!W58+BerM3!W58</f>
        <v>0</v>
      </c>
      <c r="K58" s="73">
        <f t="shared" si="0"/>
        <v>0</v>
      </c>
      <c r="L58" s="73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6">
        <f>ROUND((BerM1!I58+BerM2!I58+BerM3!I58)/(malu1+malu2+malu3),2)</f>
        <v>0</v>
      </c>
      <c r="Q58" s="6">
        <f>ROUND((BerM1!J58+BerM2!J58+BerM3!J58)/(dima1+dima2+dima3),2)</f>
        <v>0</v>
      </c>
      <c r="R58" s="6">
        <f>ROUND((BerM1!K58+BerM2!K58+BerM3!K58)/(wome1+wome2+wome3),2)</f>
        <v>0</v>
      </c>
      <c r="S58" s="6">
        <f>ROUND((BerM1!L58+BerM2!L58+BerM3!L58)/(doje1+doje2+doje3),2)</f>
        <v>0</v>
      </c>
      <c r="T58" s="6">
        <f>ROUND((BerM1!M58+BerM2!M58+BerM3!M58)/(vrve1+vrve2+vrve3),2)</f>
        <v>0</v>
      </c>
      <c r="U58" s="6">
        <f>ROUND((BerM1!N58+BerM2!N58+BerM3!N58)/(zasa1+zasa2+zasa3),2)</f>
        <v>0</v>
      </c>
      <c r="V58" s="6">
        <f>ROUND((BerM1!O58+BerM2!O58+BerM3!O58)/(zodi1+zodi2+zodi3),2)</f>
        <v>0</v>
      </c>
      <c r="W58" s="6">
        <f>ROUND(('M1-In'!U58+'M2-In'!U58+'M3-In'!U58)*7/(malu1+malu2+malu3+dima1+dima2+dima3+wome1+wome2+wome3+doje1+doje2+doje3+vrve1+vrve2+vrve3+zasa1+zasa2+zasa3+zodi1+zodi2+zodi3),2)</f>
        <v>0</v>
      </c>
      <c r="X58" s="6">
        <f t="shared" si="18"/>
        <v>0</v>
      </c>
      <c r="Y58" s="16">
        <f t="shared" si="19"/>
        <v>0</v>
      </c>
      <c r="Z58" s="42">
        <f t="shared" si="20"/>
        <v>1</v>
      </c>
      <c r="AA58" s="16" t="str">
        <f t="shared" si="21"/>
        <v>Teilzeit</v>
      </c>
      <c r="AB58" s="16">
        <f>'M1-In'!AG58+'M1-In'!AH58+'M2-In'!AG58+'M2-In'!AH58+'M3-In'!AG58+'M3-In'!AH58</f>
        <v>0</v>
      </c>
      <c r="AC58" s="16">
        <f t="shared" si="22"/>
        <v>0</v>
      </c>
      <c r="AD58" s="16">
        <f t="shared" si="3"/>
        <v>0</v>
      </c>
      <c r="AE58" s="16">
        <f>'M1-In'!AI58+'M2-In'!AI58+'M3-In'!AI58</f>
        <v>0</v>
      </c>
      <c r="AF58" s="16">
        <f t="shared" si="23"/>
        <v>0</v>
      </c>
      <c r="AG58" s="16">
        <f t="shared" si="4"/>
        <v>0</v>
      </c>
      <c r="AH58" s="16">
        <f>'M1-In'!AJ58+'M2-In'!AJ58+'M3-In'!AJ58</f>
        <v>0</v>
      </c>
      <c r="AI58" s="16">
        <f t="shared" si="24"/>
        <v>0</v>
      </c>
      <c r="AJ58" s="16">
        <f t="shared" si="5"/>
        <v>0</v>
      </c>
      <c r="AK58" s="16">
        <f>'M1-In'!AK58+'M2-In'!AK58+'M3-In'!AK58</f>
        <v>0</v>
      </c>
      <c r="AL58" s="16">
        <f t="shared" si="25"/>
        <v>0</v>
      </c>
      <c r="AM58" s="16">
        <f t="shared" si="6"/>
        <v>0</v>
      </c>
      <c r="AN58" s="16">
        <f>'M1-In'!AL58+'M2-In'!AL58+'M3-In'!AL58</f>
        <v>0</v>
      </c>
      <c r="AO58" s="16">
        <f t="shared" si="26"/>
        <v>0</v>
      </c>
      <c r="AP58" s="16">
        <f t="shared" si="7"/>
        <v>0</v>
      </c>
      <c r="AQ58" s="16">
        <f>'M1-In'!AM58+'M2-In'!AM58+'M3-In'!AM58</f>
        <v>0</v>
      </c>
      <c r="AR58" s="16">
        <f t="shared" si="27"/>
        <v>0</v>
      </c>
      <c r="AS58" s="16">
        <f t="shared" si="8"/>
        <v>0</v>
      </c>
      <c r="AT58" s="16">
        <f>BerM1!AO58+BerM2!AO58+BerM3!AO58</f>
        <v>0</v>
      </c>
      <c r="AU58" s="16">
        <f t="shared" si="28"/>
        <v>0</v>
      </c>
      <c r="AV58" s="16">
        <f t="shared" si="9"/>
        <v>0</v>
      </c>
      <c r="AW58" s="16">
        <f ca="1">IF(A58=1,"Verbessern",MIN(gmk,BerM1!AQ58+BerM2!AQ58+BerM3!AQ58))</f>
        <v>0</v>
      </c>
      <c r="AX58" s="16">
        <f t="shared" ca="1" si="10"/>
        <v>0</v>
      </c>
      <c r="AY58" s="16">
        <f t="shared" ca="1" si="11"/>
        <v>0</v>
      </c>
      <c r="AZ58" s="16">
        <f t="shared" ca="1" si="12"/>
        <v>0</v>
      </c>
      <c r="BA58" s="6">
        <f t="shared" si="29"/>
        <v>0</v>
      </c>
      <c r="BB58" s="6">
        <f t="shared" si="13"/>
        <v>0</v>
      </c>
      <c r="BC58" s="285">
        <f t="shared" si="30"/>
        <v>0</v>
      </c>
      <c r="BD58" s="16">
        <f t="shared" ca="1" si="14"/>
        <v>0</v>
      </c>
      <c r="BE58" s="42">
        <f t="shared" ca="1" si="15"/>
        <v>0</v>
      </c>
      <c r="BF58" s="16">
        <f ca="1">IF(A58=1,"Verbessern",BerM1!AT58+BerM2!AT58+BerM3!AT58)</f>
        <v>0</v>
      </c>
      <c r="BG58" s="16">
        <f t="shared" ca="1" si="31"/>
        <v>0</v>
      </c>
      <c r="BH58" s="16">
        <f t="shared" ca="1" si="32"/>
        <v>0</v>
      </c>
      <c r="BI58" s="16">
        <f t="shared" ca="1" si="33"/>
        <v>0</v>
      </c>
      <c r="BJ58" s="16">
        <f t="shared" ca="1" si="34"/>
        <v>0</v>
      </c>
      <c r="BK58" s="16">
        <f t="shared" ca="1" si="16"/>
        <v>0</v>
      </c>
      <c r="BL58" s="6">
        <f t="shared" ca="1" si="17"/>
        <v>0</v>
      </c>
      <c r="BM58" s="92">
        <f t="shared" ca="1" si="35"/>
        <v>0</v>
      </c>
      <c r="BN58" s="16">
        <f t="shared" ca="1" si="36"/>
        <v>0</v>
      </c>
      <c r="BO58" s="16" t="str">
        <f t="shared" si="37"/>
        <v>OK</v>
      </c>
      <c r="BP58" s="16">
        <f t="shared" si="38"/>
        <v>0</v>
      </c>
      <c r="BQ58" s="93"/>
      <c r="BR58" s="16">
        <f t="shared" si="39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43101</v>
      </c>
      <c r="D59" s="65">
        <f>Ident!F59-C59+1-(INT((CHOOSE(WEEKDAY(C59),0,1,2,3,4,5,6)+(Ident!F59-C59+1))/7))-(INT((CHOOSE(WEEKDAY(C59),6,0,1,2,3,4,5)+(Ident!F59-C59+1))/7))</f>
        <v>-30785</v>
      </c>
      <c r="E59" s="6">
        <f>Kal!B$13-C59+1-(INT((CHOOSE(WEEKDAY(C59),0,1,2,3,4,5,6)+(Kal!B$13-C59+1))/7))-(INT((CHOOSE(WEEKDAY(C59),6,0,1,2,3,4,5)+(Kal!B$13-C59+1))/7))</f>
        <v>65</v>
      </c>
      <c r="F59" s="6">
        <f>Ident!F59-Kal!A$11+1-(INT((CHOOSE(WEEKDAY(Kal!A$11),0,1,2,3,4,5,6)+(Ident!F59-Kal!A$11+1))/7))-(INT((CHOOSE(WEEKDAY(Kal!A$11),6,0,1,2,3,4,5)+(Ident!F59-Kal!A$11+1))/7))</f>
        <v>-30785</v>
      </c>
      <c r="G59" s="6">
        <f>IF(AND(Ident!E59&lt;&gt;0,Ident!F59&lt;&gt;0),D59,IF(AND(Ident!E59&lt;&gt;0,Ident!F59=0),E59,IF(AND(Ident!E59=0,Ident!F59&lt;&gt;0),F59,ad5kw)))</f>
        <v>65</v>
      </c>
      <c r="H59" s="75">
        <f>ROUND(G59*Ident!L59,2)</f>
        <v>0</v>
      </c>
      <c r="I59" s="82"/>
      <c r="J59" s="73">
        <f>BerM1!W59+BerM2!W59+BerM3!W59</f>
        <v>0</v>
      </c>
      <c r="K59" s="73">
        <f t="shared" si="0"/>
        <v>0</v>
      </c>
      <c r="L59" s="73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6">
        <f>ROUND((BerM1!I59+BerM2!I59+BerM3!I59)/(malu1+malu2+malu3),2)</f>
        <v>0</v>
      </c>
      <c r="Q59" s="6">
        <f>ROUND((BerM1!J59+BerM2!J59+BerM3!J59)/(dima1+dima2+dima3),2)</f>
        <v>0</v>
      </c>
      <c r="R59" s="6">
        <f>ROUND((BerM1!K59+BerM2!K59+BerM3!K59)/(wome1+wome2+wome3),2)</f>
        <v>0</v>
      </c>
      <c r="S59" s="6">
        <f>ROUND((BerM1!L59+BerM2!L59+BerM3!L59)/(doje1+doje2+doje3),2)</f>
        <v>0</v>
      </c>
      <c r="T59" s="6">
        <f>ROUND((BerM1!M59+BerM2!M59+BerM3!M59)/(vrve1+vrve2+vrve3),2)</f>
        <v>0</v>
      </c>
      <c r="U59" s="6">
        <f>ROUND((BerM1!N59+BerM2!N59+BerM3!N59)/(zasa1+zasa2+zasa3),2)</f>
        <v>0</v>
      </c>
      <c r="V59" s="6">
        <f>ROUND((BerM1!O59+BerM2!O59+BerM3!O59)/(zodi1+zodi2+zodi3),2)</f>
        <v>0</v>
      </c>
      <c r="W59" s="6">
        <f>ROUND(('M1-In'!U59+'M2-In'!U59+'M3-In'!U59)*7/(malu1+malu2+malu3+dima1+dima2+dima3+wome1+wome2+wome3+doje1+doje2+doje3+vrve1+vrve2+vrve3+zasa1+zasa2+zasa3+zodi1+zodi2+zodi3),2)</f>
        <v>0</v>
      </c>
      <c r="X59" s="6">
        <f t="shared" si="18"/>
        <v>0</v>
      </c>
      <c r="Y59" s="16">
        <f t="shared" si="19"/>
        <v>0</v>
      </c>
      <c r="Z59" s="42">
        <f t="shared" si="20"/>
        <v>1</v>
      </c>
      <c r="AA59" s="16" t="str">
        <f t="shared" si="21"/>
        <v>Teilzeit</v>
      </c>
      <c r="AB59" s="16">
        <f>'M1-In'!AG59+'M1-In'!AH59+'M2-In'!AG59+'M2-In'!AH59+'M3-In'!AG59+'M3-In'!AH59</f>
        <v>0</v>
      </c>
      <c r="AC59" s="16">
        <f t="shared" si="22"/>
        <v>0</v>
      </c>
      <c r="AD59" s="16">
        <f t="shared" si="3"/>
        <v>0</v>
      </c>
      <c r="AE59" s="16">
        <f>'M1-In'!AI59+'M2-In'!AI59+'M3-In'!AI59</f>
        <v>0</v>
      </c>
      <c r="AF59" s="16">
        <f t="shared" si="23"/>
        <v>0</v>
      </c>
      <c r="AG59" s="16">
        <f t="shared" si="4"/>
        <v>0</v>
      </c>
      <c r="AH59" s="16">
        <f>'M1-In'!AJ59+'M2-In'!AJ59+'M3-In'!AJ59</f>
        <v>0</v>
      </c>
      <c r="AI59" s="16">
        <f t="shared" si="24"/>
        <v>0</v>
      </c>
      <c r="AJ59" s="16">
        <f t="shared" si="5"/>
        <v>0</v>
      </c>
      <c r="AK59" s="16">
        <f>'M1-In'!AK59+'M2-In'!AK59+'M3-In'!AK59</f>
        <v>0</v>
      </c>
      <c r="AL59" s="16">
        <f t="shared" si="25"/>
        <v>0</v>
      </c>
      <c r="AM59" s="16">
        <f t="shared" si="6"/>
        <v>0</v>
      </c>
      <c r="AN59" s="16">
        <f>'M1-In'!AL59+'M2-In'!AL59+'M3-In'!AL59</f>
        <v>0</v>
      </c>
      <c r="AO59" s="16">
        <f t="shared" si="26"/>
        <v>0</v>
      </c>
      <c r="AP59" s="16">
        <f t="shared" si="7"/>
        <v>0</v>
      </c>
      <c r="AQ59" s="16">
        <f>'M1-In'!AM59+'M2-In'!AM59+'M3-In'!AM59</f>
        <v>0</v>
      </c>
      <c r="AR59" s="16">
        <f t="shared" si="27"/>
        <v>0</v>
      </c>
      <c r="AS59" s="16">
        <f t="shared" si="8"/>
        <v>0</v>
      </c>
      <c r="AT59" s="16">
        <f>BerM1!AO59+BerM2!AO59+BerM3!AO59</f>
        <v>0</v>
      </c>
      <c r="AU59" s="16">
        <f t="shared" si="28"/>
        <v>0</v>
      </c>
      <c r="AV59" s="16">
        <f t="shared" si="9"/>
        <v>0</v>
      </c>
      <c r="AW59" s="16">
        <f ca="1">IF(A59=1,"Verbessern",MIN(gmk,BerM1!AQ59+BerM2!AQ59+BerM3!AQ59))</f>
        <v>0</v>
      </c>
      <c r="AX59" s="16">
        <f t="shared" ca="1" si="10"/>
        <v>0</v>
      </c>
      <c r="AY59" s="16">
        <f t="shared" ca="1" si="11"/>
        <v>0</v>
      </c>
      <c r="AZ59" s="16">
        <f t="shared" ca="1" si="12"/>
        <v>0</v>
      </c>
      <c r="BA59" s="6">
        <f t="shared" si="29"/>
        <v>0</v>
      </c>
      <c r="BB59" s="6">
        <f t="shared" si="13"/>
        <v>0</v>
      </c>
      <c r="BC59" s="285">
        <f t="shared" si="30"/>
        <v>0</v>
      </c>
      <c r="BD59" s="16">
        <f t="shared" ca="1" si="14"/>
        <v>0</v>
      </c>
      <c r="BE59" s="42">
        <f t="shared" ca="1" si="15"/>
        <v>0</v>
      </c>
      <c r="BF59" s="16">
        <f ca="1">IF(A59=1,"Verbessern",BerM1!AT59+BerM2!AT59+BerM3!AT59)</f>
        <v>0</v>
      </c>
      <c r="BG59" s="16">
        <f t="shared" ca="1" si="31"/>
        <v>0</v>
      </c>
      <c r="BH59" s="16">
        <f t="shared" ca="1" si="32"/>
        <v>0</v>
      </c>
      <c r="BI59" s="16">
        <f t="shared" ca="1" si="33"/>
        <v>0</v>
      </c>
      <c r="BJ59" s="16">
        <f t="shared" ca="1" si="34"/>
        <v>0</v>
      </c>
      <c r="BK59" s="16">
        <f t="shared" ca="1" si="16"/>
        <v>0</v>
      </c>
      <c r="BL59" s="6">
        <f t="shared" ca="1" si="17"/>
        <v>0</v>
      </c>
      <c r="BM59" s="92">
        <f t="shared" ca="1" si="35"/>
        <v>0</v>
      </c>
      <c r="BN59" s="16">
        <f t="shared" ca="1" si="36"/>
        <v>0</v>
      </c>
      <c r="BO59" s="16" t="str">
        <f t="shared" si="37"/>
        <v>OK</v>
      </c>
      <c r="BP59" s="16">
        <f t="shared" si="38"/>
        <v>0</v>
      </c>
      <c r="BQ59" s="93"/>
      <c r="BR59" s="16">
        <f t="shared" si="39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43101</v>
      </c>
      <c r="D60" s="65">
        <f>Ident!F60-C60+1-(INT((CHOOSE(WEEKDAY(C60),0,1,2,3,4,5,6)+(Ident!F60-C60+1))/7))-(INT((CHOOSE(WEEKDAY(C60),6,0,1,2,3,4,5)+(Ident!F60-C60+1))/7))</f>
        <v>-30785</v>
      </c>
      <c r="E60" s="6">
        <f>Kal!B$13-C60+1-(INT((CHOOSE(WEEKDAY(C60),0,1,2,3,4,5,6)+(Kal!B$13-C60+1))/7))-(INT((CHOOSE(WEEKDAY(C60),6,0,1,2,3,4,5)+(Kal!B$13-C60+1))/7))</f>
        <v>65</v>
      </c>
      <c r="F60" s="6">
        <f>Ident!F60-Kal!A$11+1-(INT((CHOOSE(WEEKDAY(Kal!A$11),0,1,2,3,4,5,6)+(Ident!F60-Kal!A$11+1))/7))-(INT((CHOOSE(WEEKDAY(Kal!A$11),6,0,1,2,3,4,5)+(Ident!F60-Kal!A$11+1))/7))</f>
        <v>-30785</v>
      </c>
      <c r="G60" s="6">
        <f>IF(AND(Ident!E60&lt;&gt;0,Ident!F60&lt;&gt;0),D60,IF(AND(Ident!E60&lt;&gt;0,Ident!F60=0),E60,IF(AND(Ident!E60=0,Ident!F60&lt;&gt;0),F60,ad5kw)))</f>
        <v>65</v>
      </c>
      <c r="H60" s="75">
        <f>ROUND(G60*Ident!L60,2)</f>
        <v>0</v>
      </c>
      <c r="I60" s="82"/>
      <c r="J60" s="73">
        <f>BerM1!W60+BerM2!W60+BerM3!W60</f>
        <v>0</v>
      </c>
      <c r="K60" s="73">
        <f t="shared" si="0"/>
        <v>0</v>
      </c>
      <c r="L60" s="73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6">
        <f>ROUND((BerM1!I60+BerM2!I60+BerM3!I60)/(malu1+malu2+malu3),2)</f>
        <v>0</v>
      </c>
      <c r="Q60" s="6">
        <f>ROUND((BerM1!J60+BerM2!J60+BerM3!J60)/(dima1+dima2+dima3),2)</f>
        <v>0</v>
      </c>
      <c r="R60" s="6">
        <f>ROUND((BerM1!K60+BerM2!K60+BerM3!K60)/(wome1+wome2+wome3),2)</f>
        <v>0</v>
      </c>
      <c r="S60" s="6">
        <f>ROUND((BerM1!L60+BerM2!L60+BerM3!L60)/(doje1+doje2+doje3),2)</f>
        <v>0</v>
      </c>
      <c r="T60" s="6">
        <f>ROUND((BerM1!M60+BerM2!M60+BerM3!M60)/(vrve1+vrve2+vrve3),2)</f>
        <v>0</v>
      </c>
      <c r="U60" s="6">
        <f>ROUND((BerM1!N60+BerM2!N60+BerM3!N60)/(zasa1+zasa2+zasa3),2)</f>
        <v>0</v>
      </c>
      <c r="V60" s="6">
        <f>ROUND((BerM1!O60+BerM2!O60+BerM3!O60)/(zodi1+zodi2+zodi3),2)</f>
        <v>0</v>
      </c>
      <c r="W60" s="6">
        <f>ROUND(('M1-In'!U60+'M2-In'!U60+'M3-In'!U60)*7/(malu1+malu2+malu3+dima1+dima2+dima3+wome1+wome2+wome3+doje1+doje2+doje3+vrve1+vrve2+vrve3+zasa1+zasa2+zasa3+zodi1+zodi2+zodi3),2)</f>
        <v>0</v>
      </c>
      <c r="X60" s="6">
        <f t="shared" si="18"/>
        <v>0</v>
      </c>
      <c r="Y60" s="16">
        <f t="shared" si="19"/>
        <v>0</v>
      </c>
      <c r="Z60" s="42">
        <f t="shared" si="20"/>
        <v>1</v>
      </c>
      <c r="AA60" s="16" t="str">
        <f t="shared" si="21"/>
        <v>Teilzeit</v>
      </c>
      <c r="AB60" s="16">
        <f>'M1-In'!AG60+'M1-In'!AH60+'M2-In'!AG60+'M2-In'!AH60+'M3-In'!AG60+'M3-In'!AH60</f>
        <v>0</v>
      </c>
      <c r="AC60" s="16">
        <f t="shared" si="22"/>
        <v>0</v>
      </c>
      <c r="AD60" s="16">
        <f t="shared" si="3"/>
        <v>0</v>
      </c>
      <c r="AE60" s="16">
        <f>'M1-In'!AI60+'M2-In'!AI60+'M3-In'!AI60</f>
        <v>0</v>
      </c>
      <c r="AF60" s="16">
        <f t="shared" si="23"/>
        <v>0</v>
      </c>
      <c r="AG60" s="16">
        <f t="shared" si="4"/>
        <v>0</v>
      </c>
      <c r="AH60" s="16">
        <f>'M1-In'!AJ60+'M2-In'!AJ60+'M3-In'!AJ60</f>
        <v>0</v>
      </c>
      <c r="AI60" s="16">
        <f t="shared" si="24"/>
        <v>0</v>
      </c>
      <c r="AJ60" s="16">
        <f t="shared" si="5"/>
        <v>0</v>
      </c>
      <c r="AK60" s="16">
        <f>'M1-In'!AK60+'M2-In'!AK60+'M3-In'!AK60</f>
        <v>0</v>
      </c>
      <c r="AL60" s="16">
        <f t="shared" si="25"/>
        <v>0</v>
      </c>
      <c r="AM60" s="16">
        <f t="shared" si="6"/>
        <v>0</v>
      </c>
      <c r="AN60" s="16">
        <f>'M1-In'!AL60+'M2-In'!AL60+'M3-In'!AL60</f>
        <v>0</v>
      </c>
      <c r="AO60" s="16">
        <f t="shared" si="26"/>
        <v>0</v>
      </c>
      <c r="AP60" s="16">
        <f t="shared" si="7"/>
        <v>0</v>
      </c>
      <c r="AQ60" s="16">
        <f>'M1-In'!AM60+'M2-In'!AM60+'M3-In'!AM60</f>
        <v>0</v>
      </c>
      <c r="AR60" s="16">
        <f t="shared" si="27"/>
        <v>0</v>
      </c>
      <c r="AS60" s="16">
        <f t="shared" si="8"/>
        <v>0</v>
      </c>
      <c r="AT60" s="16">
        <f>BerM1!AO60+BerM2!AO60+BerM3!AO60</f>
        <v>0</v>
      </c>
      <c r="AU60" s="16">
        <f t="shared" si="28"/>
        <v>0</v>
      </c>
      <c r="AV60" s="16">
        <f t="shared" si="9"/>
        <v>0</v>
      </c>
      <c r="AW60" s="16">
        <f ca="1">IF(A60=1,"Verbessern",MIN(gmk,BerM1!AQ60+BerM2!AQ60+BerM3!AQ60))</f>
        <v>0</v>
      </c>
      <c r="AX60" s="16">
        <f t="shared" ca="1" si="10"/>
        <v>0</v>
      </c>
      <c r="AY60" s="16">
        <f t="shared" ca="1" si="11"/>
        <v>0</v>
      </c>
      <c r="AZ60" s="16">
        <f t="shared" ca="1" si="12"/>
        <v>0</v>
      </c>
      <c r="BA60" s="6">
        <f t="shared" si="29"/>
        <v>0</v>
      </c>
      <c r="BB60" s="6">
        <f t="shared" si="13"/>
        <v>0</v>
      </c>
      <c r="BC60" s="285">
        <f t="shared" si="30"/>
        <v>0</v>
      </c>
      <c r="BD60" s="16">
        <f t="shared" ca="1" si="14"/>
        <v>0</v>
      </c>
      <c r="BE60" s="42">
        <f t="shared" ca="1" si="15"/>
        <v>0</v>
      </c>
      <c r="BF60" s="16">
        <f ca="1">IF(A60=1,"Verbessern",BerM1!AT60+BerM2!AT60+BerM3!AT60)</f>
        <v>0</v>
      </c>
      <c r="BG60" s="16">
        <f t="shared" ca="1" si="31"/>
        <v>0</v>
      </c>
      <c r="BH60" s="16">
        <f t="shared" ca="1" si="32"/>
        <v>0</v>
      </c>
      <c r="BI60" s="16">
        <f t="shared" ca="1" si="33"/>
        <v>0</v>
      </c>
      <c r="BJ60" s="16">
        <f t="shared" ca="1" si="34"/>
        <v>0</v>
      </c>
      <c r="BK60" s="16">
        <f t="shared" ca="1" si="16"/>
        <v>0</v>
      </c>
      <c r="BL60" s="6">
        <f t="shared" ca="1" si="17"/>
        <v>0</v>
      </c>
      <c r="BM60" s="92">
        <f t="shared" ca="1" si="35"/>
        <v>0</v>
      </c>
      <c r="BN60" s="16">
        <f t="shared" ca="1" si="36"/>
        <v>0</v>
      </c>
      <c r="BO60" s="16" t="str">
        <f t="shared" si="37"/>
        <v>OK</v>
      </c>
      <c r="BP60" s="16">
        <f t="shared" si="38"/>
        <v>0</v>
      </c>
      <c r="BQ60" s="93"/>
      <c r="BR60" s="16">
        <f t="shared" si="39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43101</v>
      </c>
      <c r="D61" s="65">
        <f>Ident!F61-C61+1-(INT((CHOOSE(WEEKDAY(C61),0,1,2,3,4,5,6)+(Ident!F61-C61+1))/7))-(INT((CHOOSE(WEEKDAY(C61),6,0,1,2,3,4,5)+(Ident!F61-C61+1))/7))</f>
        <v>-30785</v>
      </c>
      <c r="E61" s="6">
        <f>Kal!B$13-C61+1-(INT((CHOOSE(WEEKDAY(C61),0,1,2,3,4,5,6)+(Kal!B$13-C61+1))/7))-(INT((CHOOSE(WEEKDAY(C61),6,0,1,2,3,4,5)+(Kal!B$13-C61+1))/7))</f>
        <v>65</v>
      </c>
      <c r="F61" s="6">
        <f>Ident!F61-Kal!A$11+1-(INT((CHOOSE(WEEKDAY(Kal!A$11),0,1,2,3,4,5,6)+(Ident!F61-Kal!A$11+1))/7))-(INT((CHOOSE(WEEKDAY(Kal!A$11),6,0,1,2,3,4,5)+(Ident!F61-Kal!A$11+1))/7))</f>
        <v>-30785</v>
      </c>
      <c r="G61" s="6">
        <f>IF(AND(Ident!E61&lt;&gt;0,Ident!F61&lt;&gt;0),D61,IF(AND(Ident!E61&lt;&gt;0,Ident!F61=0),E61,IF(AND(Ident!E61=0,Ident!F61&lt;&gt;0),F61,ad5kw)))</f>
        <v>65</v>
      </c>
      <c r="H61" s="75">
        <f>ROUND(G61*Ident!L61,2)</f>
        <v>0</v>
      </c>
      <c r="I61" s="82"/>
      <c r="J61" s="73">
        <f>BerM1!W61+BerM2!W61+BerM3!W61</f>
        <v>0</v>
      </c>
      <c r="K61" s="73">
        <f t="shared" si="0"/>
        <v>0</v>
      </c>
      <c r="L61" s="73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6">
        <f>ROUND((BerM1!I61+BerM2!I61+BerM3!I61)/(malu1+malu2+malu3),2)</f>
        <v>0</v>
      </c>
      <c r="Q61" s="6">
        <f>ROUND((BerM1!J61+BerM2!J61+BerM3!J61)/(dima1+dima2+dima3),2)</f>
        <v>0</v>
      </c>
      <c r="R61" s="6">
        <f>ROUND((BerM1!K61+BerM2!K61+BerM3!K61)/(wome1+wome2+wome3),2)</f>
        <v>0</v>
      </c>
      <c r="S61" s="6">
        <f>ROUND((BerM1!L61+BerM2!L61+BerM3!L61)/(doje1+doje2+doje3),2)</f>
        <v>0</v>
      </c>
      <c r="T61" s="6">
        <f>ROUND((BerM1!M61+BerM2!M61+BerM3!M61)/(vrve1+vrve2+vrve3),2)</f>
        <v>0</v>
      </c>
      <c r="U61" s="6">
        <f>ROUND((BerM1!N61+BerM2!N61+BerM3!N61)/(zasa1+zasa2+zasa3),2)</f>
        <v>0</v>
      </c>
      <c r="V61" s="6">
        <f>ROUND((BerM1!O61+BerM2!O61+BerM3!O61)/(zodi1+zodi2+zodi3),2)</f>
        <v>0</v>
      </c>
      <c r="W61" s="6">
        <f>ROUND(('M1-In'!U61+'M2-In'!U61+'M3-In'!U61)*7/(malu1+malu2+malu3+dima1+dima2+dima3+wome1+wome2+wome3+doje1+doje2+doje3+vrve1+vrve2+vrve3+zasa1+zasa2+zasa3+zodi1+zodi2+zodi3),2)</f>
        <v>0</v>
      </c>
      <c r="X61" s="6">
        <f t="shared" si="18"/>
        <v>0</v>
      </c>
      <c r="Y61" s="16">
        <f t="shared" si="19"/>
        <v>0</v>
      </c>
      <c r="Z61" s="42">
        <f t="shared" si="20"/>
        <v>1</v>
      </c>
      <c r="AA61" s="16" t="str">
        <f t="shared" si="21"/>
        <v>Teilzeit</v>
      </c>
      <c r="AB61" s="16">
        <f>'M1-In'!AG61+'M1-In'!AH61+'M2-In'!AG61+'M2-In'!AH61+'M3-In'!AG61+'M3-In'!AH61</f>
        <v>0</v>
      </c>
      <c r="AC61" s="16">
        <f t="shared" si="22"/>
        <v>0</v>
      </c>
      <c r="AD61" s="16">
        <f t="shared" si="3"/>
        <v>0</v>
      </c>
      <c r="AE61" s="16">
        <f>'M1-In'!AI61+'M2-In'!AI61+'M3-In'!AI61</f>
        <v>0</v>
      </c>
      <c r="AF61" s="16">
        <f t="shared" si="23"/>
        <v>0</v>
      </c>
      <c r="AG61" s="16">
        <f t="shared" si="4"/>
        <v>0</v>
      </c>
      <c r="AH61" s="16">
        <f>'M1-In'!AJ61+'M2-In'!AJ61+'M3-In'!AJ61</f>
        <v>0</v>
      </c>
      <c r="AI61" s="16">
        <f t="shared" si="24"/>
        <v>0</v>
      </c>
      <c r="AJ61" s="16">
        <f t="shared" si="5"/>
        <v>0</v>
      </c>
      <c r="AK61" s="16">
        <f>'M1-In'!AK61+'M2-In'!AK61+'M3-In'!AK61</f>
        <v>0</v>
      </c>
      <c r="AL61" s="16">
        <f t="shared" si="25"/>
        <v>0</v>
      </c>
      <c r="AM61" s="16">
        <f t="shared" si="6"/>
        <v>0</v>
      </c>
      <c r="AN61" s="16">
        <f>'M1-In'!AL61+'M2-In'!AL61+'M3-In'!AL61</f>
        <v>0</v>
      </c>
      <c r="AO61" s="16">
        <f t="shared" si="26"/>
        <v>0</v>
      </c>
      <c r="AP61" s="16">
        <f t="shared" si="7"/>
        <v>0</v>
      </c>
      <c r="AQ61" s="16">
        <f>'M1-In'!AM61+'M2-In'!AM61+'M3-In'!AM61</f>
        <v>0</v>
      </c>
      <c r="AR61" s="16">
        <f t="shared" si="27"/>
        <v>0</v>
      </c>
      <c r="AS61" s="16">
        <f t="shared" si="8"/>
        <v>0</v>
      </c>
      <c r="AT61" s="16">
        <f>BerM1!AO61+BerM2!AO61+BerM3!AO61</f>
        <v>0</v>
      </c>
      <c r="AU61" s="16">
        <f t="shared" si="28"/>
        <v>0</v>
      </c>
      <c r="AV61" s="16">
        <f t="shared" si="9"/>
        <v>0</v>
      </c>
      <c r="AW61" s="16">
        <f ca="1">IF(A61=1,"Verbessern",MIN(gmk,BerM1!AQ61+BerM2!AQ61+BerM3!AQ61))</f>
        <v>0</v>
      </c>
      <c r="AX61" s="16">
        <f t="shared" ca="1" si="10"/>
        <v>0</v>
      </c>
      <c r="AY61" s="16">
        <f t="shared" ca="1" si="11"/>
        <v>0</v>
      </c>
      <c r="AZ61" s="16">
        <f t="shared" ca="1" si="12"/>
        <v>0</v>
      </c>
      <c r="BA61" s="6">
        <f t="shared" si="29"/>
        <v>0</v>
      </c>
      <c r="BB61" s="6">
        <f t="shared" si="13"/>
        <v>0</v>
      </c>
      <c r="BC61" s="285">
        <f t="shared" si="30"/>
        <v>0</v>
      </c>
      <c r="BD61" s="16">
        <f t="shared" ca="1" si="14"/>
        <v>0</v>
      </c>
      <c r="BE61" s="42">
        <f t="shared" ca="1" si="15"/>
        <v>0</v>
      </c>
      <c r="BF61" s="16">
        <f ca="1">IF(A61=1,"Verbessern",BerM1!AT61+BerM2!AT61+BerM3!AT61)</f>
        <v>0</v>
      </c>
      <c r="BG61" s="16">
        <f t="shared" ca="1" si="31"/>
        <v>0</v>
      </c>
      <c r="BH61" s="16">
        <f t="shared" ca="1" si="32"/>
        <v>0</v>
      </c>
      <c r="BI61" s="16">
        <f t="shared" ca="1" si="33"/>
        <v>0</v>
      </c>
      <c r="BJ61" s="16">
        <f t="shared" ca="1" si="34"/>
        <v>0</v>
      </c>
      <c r="BK61" s="16">
        <f t="shared" ca="1" si="16"/>
        <v>0</v>
      </c>
      <c r="BL61" s="6">
        <f t="shared" ca="1" si="17"/>
        <v>0</v>
      </c>
      <c r="BM61" s="92">
        <f t="shared" ca="1" si="35"/>
        <v>0</v>
      </c>
      <c r="BN61" s="16">
        <f t="shared" ca="1" si="36"/>
        <v>0</v>
      </c>
      <c r="BO61" s="16" t="str">
        <f t="shared" si="37"/>
        <v>OK</v>
      </c>
      <c r="BP61" s="16">
        <f t="shared" si="38"/>
        <v>0</v>
      </c>
      <c r="BQ61" s="93"/>
      <c r="BR61" s="16">
        <f t="shared" si="39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43101</v>
      </c>
      <c r="D62" s="65">
        <f>Ident!F62-C62+1-(INT((CHOOSE(WEEKDAY(C62),0,1,2,3,4,5,6)+(Ident!F62-C62+1))/7))-(INT((CHOOSE(WEEKDAY(C62),6,0,1,2,3,4,5)+(Ident!F62-C62+1))/7))</f>
        <v>-30785</v>
      </c>
      <c r="E62" s="6">
        <f>Kal!B$13-C62+1-(INT((CHOOSE(WEEKDAY(C62),0,1,2,3,4,5,6)+(Kal!B$13-C62+1))/7))-(INT((CHOOSE(WEEKDAY(C62),6,0,1,2,3,4,5)+(Kal!B$13-C62+1))/7))</f>
        <v>65</v>
      </c>
      <c r="F62" s="6">
        <f>Ident!F62-Kal!A$11+1-(INT((CHOOSE(WEEKDAY(Kal!A$11),0,1,2,3,4,5,6)+(Ident!F62-Kal!A$11+1))/7))-(INT((CHOOSE(WEEKDAY(Kal!A$11),6,0,1,2,3,4,5)+(Ident!F62-Kal!A$11+1))/7))</f>
        <v>-30785</v>
      </c>
      <c r="G62" s="6">
        <f>IF(AND(Ident!E62&lt;&gt;0,Ident!F62&lt;&gt;0),D62,IF(AND(Ident!E62&lt;&gt;0,Ident!F62=0),E62,IF(AND(Ident!E62=0,Ident!F62&lt;&gt;0),F62,ad5kw)))</f>
        <v>65</v>
      </c>
      <c r="H62" s="75">
        <f>ROUND(G62*Ident!L62,2)</f>
        <v>0</v>
      </c>
      <c r="I62" s="82"/>
      <c r="J62" s="73">
        <f>BerM1!W62+BerM2!W62+BerM3!W62</f>
        <v>0</v>
      </c>
      <c r="K62" s="73">
        <f t="shared" si="0"/>
        <v>0</v>
      </c>
      <c r="L62" s="73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6">
        <f>ROUND((BerM1!I62+BerM2!I62+BerM3!I62)/(malu1+malu2+malu3),2)</f>
        <v>0</v>
      </c>
      <c r="Q62" s="6">
        <f>ROUND((BerM1!J62+BerM2!J62+BerM3!J62)/(dima1+dima2+dima3),2)</f>
        <v>0</v>
      </c>
      <c r="R62" s="6">
        <f>ROUND((BerM1!K62+BerM2!K62+BerM3!K62)/(wome1+wome2+wome3),2)</f>
        <v>0</v>
      </c>
      <c r="S62" s="6">
        <f>ROUND((BerM1!L62+BerM2!L62+BerM3!L62)/(doje1+doje2+doje3),2)</f>
        <v>0</v>
      </c>
      <c r="T62" s="6">
        <f>ROUND((BerM1!M62+BerM2!M62+BerM3!M62)/(vrve1+vrve2+vrve3),2)</f>
        <v>0</v>
      </c>
      <c r="U62" s="6">
        <f>ROUND((BerM1!N62+BerM2!N62+BerM3!N62)/(zasa1+zasa2+zasa3),2)</f>
        <v>0</v>
      </c>
      <c r="V62" s="6">
        <f>ROUND((BerM1!O62+BerM2!O62+BerM3!O62)/(zodi1+zodi2+zodi3),2)</f>
        <v>0</v>
      </c>
      <c r="W62" s="6">
        <f>ROUND(('M1-In'!U62+'M2-In'!U62+'M3-In'!U62)*7/(malu1+malu2+malu3+dima1+dima2+dima3+wome1+wome2+wome3+doje1+doje2+doje3+vrve1+vrve2+vrve3+zasa1+zasa2+zasa3+zodi1+zodi2+zodi3),2)</f>
        <v>0</v>
      </c>
      <c r="X62" s="6">
        <f t="shared" si="18"/>
        <v>0</v>
      </c>
      <c r="Y62" s="16">
        <f t="shared" si="19"/>
        <v>0</v>
      </c>
      <c r="Z62" s="42">
        <f t="shared" si="20"/>
        <v>1</v>
      </c>
      <c r="AA62" s="16" t="str">
        <f t="shared" si="21"/>
        <v>Teilzeit</v>
      </c>
      <c r="AB62" s="16">
        <f>'M1-In'!AG62+'M1-In'!AH62+'M2-In'!AG62+'M2-In'!AH62+'M3-In'!AG62+'M3-In'!AH62</f>
        <v>0</v>
      </c>
      <c r="AC62" s="16">
        <f t="shared" si="22"/>
        <v>0</v>
      </c>
      <c r="AD62" s="16">
        <f t="shared" si="3"/>
        <v>0</v>
      </c>
      <c r="AE62" s="16">
        <f>'M1-In'!AI62+'M2-In'!AI62+'M3-In'!AI62</f>
        <v>0</v>
      </c>
      <c r="AF62" s="16">
        <f t="shared" si="23"/>
        <v>0</v>
      </c>
      <c r="AG62" s="16">
        <f t="shared" si="4"/>
        <v>0</v>
      </c>
      <c r="AH62" s="16">
        <f>'M1-In'!AJ62+'M2-In'!AJ62+'M3-In'!AJ62</f>
        <v>0</v>
      </c>
      <c r="AI62" s="16">
        <f t="shared" si="24"/>
        <v>0</v>
      </c>
      <c r="AJ62" s="16">
        <f t="shared" si="5"/>
        <v>0</v>
      </c>
      <c r="AK62" s="16">
        <f>'M1-In'!AK62+'M2-In'!AK62+'M3-In'!AK62</f>
        <v>0</v>
      </c>
      <c r="AL62" s="16">
        <f t="shared" si="25"/>
        <v>0</v>
      </c>
      <c r="AM62" s="16">
        <f t="shared" si="6"/>
        <v>0</v>
      </c>
      <c r="AN62" s="16">
        <f>'M1-In'!AL62+'M2-In'!AL62+'M3-In'!AL62</f>
        <v>0</v>
      </c>
      <c r="AO62" s="16">
        <f t="shared" si="26"/>
        <v>0</v>
      </c>
      <c r="AP62" s="16">
        <f t="shared" si="7"/>
        <v>0</v>
      </c>
      <c r="AQ62" s="16">
        <f>'M1-In'!AM62+'M2-In'!AM62+'M3-In'!AM62</f>
        <v>0</v>
      </c>
      <c r="AR62" s="16">
        <f t="shared" si="27"/>
        <v>0</v>
      </c>
      <c r="AS62" s="16">
        <f t="shared" si="8"/>
        <v>0</v>
      </c>
      <c r="AT62" s="16">
        <f>BerM1!AO62+BerM2!AO62+BerM3!AO62</f>
        <v>0</v>
      </c>
      <c r="AU62" s="16">
        <f t="shared" si="28"/>
        <v>0</v>
      </c>
      <c r="AV62" s="16">
        <f t="shared" si="9"/>
        <v>0</v>
      </c>
      <c r="AW62" s="16">
        <f ca="1">IF(A62=1,"Verbessern",MIN(gmk,BerM1!AQ62+BerM2!AQ62+BerM3!AQ62))</f>
        <v>0</v>
      </c>
      <c r="AX62" s="16">
        <f t="shared" ca="1" si="10"/>
        <v>0</v>
      </c>
      <c r="AY62" s="16">
        <f t="shared" ca="1" si="11"/>
        <v>0</v>
      </c>
      <c r="AZ62" s="16">
        <f t="shared" ca="1" si="12"/>
        <v>0</v>
      </c>
      <c r="BA62" s="6">
        <f t="shared" si="29"/>
        <v>0</v>
      </c>
      <c r="BB62" s="6">
        <f t="shared" si="13"/>
        <v>0</v>
      </c>
      <c r="BC62" s="285">
        <f t="shared" si="30"/>
        <v>0</v>
      </c>
      <c r="BD62" s="16">
        <f t="shared" ca="1" si="14"/>
        <v>0</v>
      </c>
      <c r="BE62" s="42">
        <f t="shared" ca="1" si="15"/>
        <v>0</v>
      </c>
      <c r="BF62" s="16">
        <f ca="1">IF(A62=1,"Verbessern",BerM1!AT62+BerM2!AT62+BerM3!AT62)</f>
        <v>0</v>
      </c>
      <c r="BG62" s="16">
        <f t="shared" ca="1" si="31"/>
        <v>0</v>
      </c>
      <c r="BH62" s="16">
        <f t="shared" ca="1" si="32"/>
        <v>0</v>
      </c>
      <c r="BI62" s="16">
        <f t="shared" ca="1" si="33"/>
        <v>0</v>
      </c>
      <c r="BJ62" s="16">
        <f t="shared" ca="1" si="34"/>
        <v>0</v>
      </c>
      <c r="BK62" s="16">
        <f t="shared" ca="1" si="16"/>
        <v>0</v>
      </c>
      <c r="BL62" s="6">
        <f t="shared" ca="1" si="17"/>
        <v>0</v>
      </c>
      <c r="BM62" s="92">
        <f t="shared" ca="1" si="35"/>
        <v>0</v>
      </c>
      <c r="BN62" s="16">
        <f t="shared" ca="1" si="36"/>
        <v>0</v>
      </c>
      <c r="BO62" s="16" t="str">
        <f t="shared" si="37"/>
        <v>OK</v>
      </c>
      <c r="BP62" s="16">
        <f t="shared" si="38"/>
        <v>0</v>
      </c>
      <c r="BQ62" s="93"/>
      <c r="BR62" s="16">
        <f t="shared" si="39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43101</v>
      </c>
      <c r="D63" s="65">
        <f>Ident!F63-C63+1-(INT((CHOOSE(WEEKDAY(C63),0,1,2,3,4,5,6)+(Ident!F63-C63+1))/7))-(INT((CHOOSE(WEEKDAY(C63),6,0,1,2,3,4,5)+(Ident!F63-C63+1))/7))</f>
        <v>-30785</v>
      </c>
      <c r="E63" s="6">
        <f>Kal!B$13-C63+1-(INT((CHOOSE(WEEKDAY(C63),0,1,2,3,4,5,6)+(Kal!B$13-C63+1))/7))-(INT((CHOOSE(WEEKDAY(C63),6,0,1,2,3,4,5)+(Kal!B$13-C63+1))/7))</f>
        <v>65</v>
      </c>
      <c r="F63" s="6">
        <f>Ident!F63-Kal!A$11+1-(INT((CHOOSE(WEEKDAY(Kal!A$11),0,1,2,3,4,5,6)+(Ident!F63-Kal!A$11+1))/7))-(INT((CHOOSE(WEEKDAY(Kal!A$11),6,0,1,2,3,4,5)+(Ident!F63-Kal!A$11+1))/7))</f>
        <v>-30785</v>
      </c>
      <c r="G63" s="6">
        <f>IF(AND(Ident!E63&lt;&gt;0,Ident!F63&lt;&gt;0),D63,IF(AND(Ident!E63&lt;&gt;0,Ident!F63=0),E63,IF(AND(Ident!E63=0,Ident!F63&lt;&gt;0),F63,ad5kw)))</f>
        <v>65</v>
      </c>
      <c r="H63" s="75">
        <f>ROUND(G63*Ident!L63,2)</f>
        <v>0</v>
      </c>
      <c r="I63" s="82"/>
      <c r="J63" s="73">
        <f>BerM1!W63+BerM2!W63+BerM3!W63</f>
        <v>0</v>
      </c>
      <c r="K63" s="73">
        <f t="shared" si="0"/>
        <v>0</v>
      </c>
      <c r="L63" s="73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6">
        <f>ROUND((BerM1!I63+BerM2!I63+BerM3!I63)/(malu1+malu2+malu3),2)</f>
        <v>0</v>
      </c>
      <c r="Q63" s="6">
        <f>ROUND((BerM1!J63+BerM2!J63+BerM3!J63)/(dima1+dima2+dima3),2)</f>
        <v>0</v>
      </c>
      <c r="R63" s="6">
        <f>ROUND((BerM1!K63+BerM2!K63+BerM3!K63)/(wome1+wome2+wome3),2)</f>
        <v>0</v>
      </c>
      <c r="S63" s="6">
        <f>ROUND((BerM1!L63+BerM2!L63+BerM3!L63)/(doje1+doje2+doje3),2)</f>
        <v>0</v>
      </c>
      <c r="T63" s="6">
        <f>ROUND((BerM1!M63+BerM2!M63+BerM3!M63)/(vrve1+vrve2+vrve3),2)</f>
        <v>0</v>
      </c>
      <c r="U63" s="6">
        <f>ROUND((BerM1!N63+BerM2!N63+BerM3!N63)/(zasa1+zasa2+zasa3),2)</f>
        <v>0</v>
      </c>
      <c r="V63" s="6">
        <f>ROUND((BerM1!O63+BerM2!O63+BerM3!O63)/(zodi1+zodi2+zodi3),2)</f>
        <v>0</v>
      </c>
      <c r="W63" s="6">
        <f>ROUND(('M1-In'!U63+'M2-In'!U63+'M3-In'!U63)*7/(malu1+malu2+malu3+dima1+dima2+dima3+wome1+wome2+wome3+doje1+doje2+doje3+vrve1+vrve2+vrve3+zasa1+zasa2+zasa3+zodi1+zodi2+zodi3),2)</f>
        <v>0</v>
      </c>
      <c r="X63" s="6">
        <f t="shared" si="18"/>
        <v>0</v>
      </c>
      <c r="Y63" s="16">
        <f t="shared" si="19"/>
        <v>0</v>
      </c>
      <c r="Z63" s="42">
        <f t="shared" si="20"/>
        <v>1</v>
      </c>
      <c r="AA63" s="16" t="str">
        <f t="shared" si="21"/>
        <v>Teilzeit</v>
      </c>
      <c r="AB63" s="16">
        <f>'M1-In'!AG63+'M1-In'!AH63+'M2-In'!AG63+'M2-In'!AH63+'M3-In'!AG63+'M3-In'!AH63</f>
        <v>0</v>
      </c>
      <c r="AC63" s="16">
        <f t="shared" si="22"/>
        <v>0</v>
      </c>
      <c r="AD63" s="16">
        <f t="shared" si="3"/>
        <v>0</v>
      </c>
      <c r="AE63" s="16">
        <f>'M1-In'!AI63+'M2-In'!AI63+'M3-In'!AI63</f>
        <v>0</v>
      </c>
      <c r="AF63" s="16">
        <f t="shared" si="23"/>
        <v>0</v>
      </c>
      <c r="AG63" s="16">
        <f t="shared" si="4"/>
        <v>0</v>
      </c>
      <c r="AH63" s="16">
        <f>'M1-In'!AJ63+'M2-In'!AJ63+'M3-In'!AJ63</f>
        <v>0</v>
      </c>
      <c r="AI63" s="16">
        <f t="shared" si="24"/>
        <v>0</v>
      </c>
      <c r="AJ63" s="16">
        <f t="shared" si="5"/>
        <v>0</v>
      </c>
      <c r="AK63" s="16">
        <f>'M1-In'!AK63+'M2-In'!AK63+'M3-In'!AK63</f>
        <v>0</v>
      </c>
      <c r="AL63" s="16">
        <f t="shared" si="25"/>
        <v>0</v>
      </c>
      <c r="AM63" s="16">
        <f t="shared" si="6"/>
        <v>0</v>
      </c>
      <c r="AN63" s="16">
        <f>'M1-In'!AL63+'M2-In'!AL63+'M3-In'!AL63</f>
        <v>0</v>
      </c>
      <c r="AO63" s="16">
        <f t="shared" si="26"/>
        <v>0</v>
      </c>
      <c r="AP63" s="16">
        <f t="shared" si="7"/>
        <v>0</v>
      </c>
      <c r="AQ63" s="16">
        <f>'M1-In'!AM63+'M2-In'!AM63+'M3-In'!AM63</f>
        <v>0</v>
      </c>
      <c r="AR63" s="16">
        <f t="shared" si="27"/>
        <v>0</v>
      </c>
      <c r="AS63" s="16">
        <f t="shared" si="8"/>
        <v>0</v>
      </c>
      <c r="AT63" s="16">
        <f>BerM1!AO63+BerM2!AO63+BerM3!AO63</f>
        <v>0</v>
      </c>
      <c r="AU63" s="16">
        <f t="shared" si="28"/>
        <v>0</v>
      </c>
      <c r="AV63" s="16">
        <f t="shared" si="9"/>
        <v>0</v>
      </c>
      <c r="AW63" s="16">
        <f ca="1">IF(A63=1,"Verbessern",MIN(gmk,BerM1!AQ63+BerM2!AQ63+BerM3!AQ63))</f>
        <v>0</v>
      </c>
      <c r="AX63" s="16">
        <f t="shared" ca="1" si="10"/>
        <v>0</v>
      </c>
      <c r="AY63" s="16">
        <f t="shared" ca="1" si="11"/>
        <v>0</v>
      </c>
      <c r="AZ63" s="16">
        <f t="shared" ca="1" si="12"/>
        <v>0</v>
      </c>
      <c r="BA63" s="6">
        <f t="shared" si="29"/>
        <v>0</v>
      </c>
      <c r="BB63" s="6">
        <f t="shared" si="13"/>
        <v>0</v>
      </c>
      <c r="BC63" s="285">
        <f t="shared" si="30"/>
        <v>0</v>
      </c>
      <c r="BD63" s="16">
        <f t="shared" ca="1" si="14"/>
        <v>0</v>
      </c>
      <c r="BE63" s="42">
        <f t="shared" ca="1" si="15"/>
        <v>0</v>
      </c>
      <c r="BF63" s="16">
        <f ca="1">IF(A63=1,"Verbessern",BerM1!AT63+BerM2!AT63+BerM3!AT63)</f>
        <v>0</v>
      </c>
      <c r="BG63" s="16">
        <f t="shared" ca="1" si="31"/>
        <v>0</v>
      </c>
      <c r="BH63" s="16">
        <f t="shared" ca="1" si="32"/>
        <v>0</v>
      </c>
      <c r="BI63" s="16">
        <f t="shared" ca="1" si="33"/>
        <v>0</v>
      </c>
      <c r="BJ63" s="16">
        <f t="shared" ca="1" si="34"/>
        <v>0</v>
      </c>
      <c r="BK63" s="16">
        <f t="shared" ca="1" si="16"/>
        <v>0</v>
      </c>
      <c r="BL63" s="6">
        <f t="shared" ca="1" si="17"/>
        <v>0</v>
      </c>
      <c r="BM63" s="92">
        <f t="shared" ca="1" si="35"/>
        <v>0</v>
      </c>
      <c r="BN63" s="16">
        <f t="shared" ca="1" si="36"/>
        <v>0</v>
      </c>
      <c r="BO63" s="16" t="str">
        <f t="shared" si="37"/>
        <v>OK</v>
      </c>
      <c r="BP63" s="16">
        <f t="shared" si="38"/>
        <v>0</v>
      </c>
      <c r="BQ63" s="93"/>
      <c r="BR63" s="16">
        <f t="shared" si="39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43101</v>
      </c>
      <c r="D64" s="65">
        <f>Ident!F64-C64+1-(INT((CHOOSE(WEEKDAY(C64),0,1,2,3,4,5,6)+(Ident!F64-C64+1))/7))-(INT((CHOOSE(WEEKDAY(C64),6,0,1,2,3,4,5)+(Ident!F64-C64+1))/7))</f>
        <v>-30785</v>
      </c>
      <c r="E64" s="6">
        <f>Kal!B$13-C64+1-(INT((CHOOSE(WEEKDAY(C64),0,1,2,3,4,5,6)+(Kal!B$13-C64+1))/7))-(INT((CHOOSE(WEEKDAY(C64),6,0,1,2,3,4,5)+(Kal!B$13-C64+1))/7))</f>
        <v>65</v>
      </c>
      <c r="F64" s="6">
        <f>Ident!F64-Kal!A$11+1-(INT((CHOOSE(WEEKDAY(Kal!A$11),0,1,2,3,4,5,6)+(Ident!F64-Kal!A$11+1))/7))-(INT((CHOOSE(WEEKDAY(Kal!A$11),6,0,1,2,3,4,5)+(Ident!F64-Kal!A$11+1))/7))</f>
        <v>-30785</v>
      </c>
      <c r="G64" s="6">
        <f>IF(AND(Ident!E64&lt;&gt;0,Ident!F64&lt;&gt;0),D64,IF(AND(Ident!E64&lt;&gt;0,Ident!F64=0),E64,IF(AND(Ident!E64=0,Ident!F64&lt;&gt;0),F64,ad5kw)))</f>
        <v>65</v>
      </c>
      <c r="H64" s="75">
        <f>ROUND(G64*Ident!L64,2)</f>
        <v>0</v>
      </c>
      <c r="I64" s="82"/>
      <c r="J64" s="73">
        <f>BerM1!W64+BerM2!W64+BerM3!W64</f>
        <v>0</v>
      </c>
      <c r="K64" s="73">
        <f t="shared" si="0"/>
        <v>0</v>
      </c>
      <c r="L64" s="73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6">
        <f>ROUND((BerM1!I64+BerM2!I64+BerM3!I64)/(malu1+malu2+malu3),2)</f>
        <v>0</v>
      </c>
      <c r="Q64" s="6">
        <f>ROUND((BerM1!J64+BerM2!J64+BerM3!J64)/(dima1+dima2+dima3),2)</f>
        <v>0</v>
      </c>
      <c r="R64" s="6">
        <f>ROUND((BerM1!K64+BerM2!K64+BerM3!K64)/(wome1+wome2+wome3),2)</f>
        <v>0</v>
      </c>
      <c r="S64" s="6">
        <f>ROUND((BerM1!L64+BerM2!L64+BerM3!L64)/(doje1+doje2+doje3),2)</f>
        <v>0</v>
      </c>
      <c r="T64" s="6">
        <f>ROUND((BerM1!M64+BerM2!M64+BerM3!M64)/(vrve1+vrve2+vrve3),2)</f>
        <v>0</v>
      </c>
      <c r="U64" s="6">
        <f>ROUND((BerM1!N64+BerM2!N64+BerM3!N64)/(zasa1+zasa2+zasa3),2)</f>
        <v>0</v>
      </c>
      <c r="V64" s="6">
        <f>ROUND((BerM1!O64+BerM2!O64+BerM3!O64)/(zodi1+zodi2+zodi3),2)</f>
        <v>0</v>
      </c>
      <c r="W64" s="6">
        <f>ROUND(('M1-In'!U64+'M2-In'!U64+'M3-In'!U64)*7/(malu1+malu2+malu3+dima1+dima2+dima3+wome1+wome2+wome3+doje1+doje2+doje3+vrve1+vrve2+vrve3+zasa1+zasa2+zasa3+zodi1+zodi2+zodi3),2)</f>
        <v>0</v>
      </c>
      <c r="X64" s="6">
        <f t="shared" si="18"/>
        <v>0</v>
      </c>
      <c r="Y64" s="16">
        <f t="shared" si="19"/>
        <v>0</v>
      </c>
      <c r="Z64" s="42">
        <f t="shared" si="20"/>
        <v>1</v>
      </c>
      <c r="AA64" s="16" t="str">
        <f t="shared" si="21"/>
        <v>Teilzeit</v>
      </c>
      <c r="AB64" s="16">
        <f>'M1-In'!AG64+'M1-In'!AH64+'M2-In'!AG64+'M2-In'!AH64+'M3-In'!AG64+'M3-In'!AH64</f>
        <v>0</v>
      </c>
      <c r="AC64" s="16">
        <f t="shared" si="22"/>
        <v>0</v>
      </c>
      <c r="AD64" s="16">
        <f t="shared" si="3"/>
        <v>0</v>
      </c>
      <c r="AE64" s="16">
        <f>'M1-In'!AI64+'M2-In'!AI64+'M3-In'!AI64</f>
        <v>0</v>
      </c>
      <c r="AF64" s="16">
        <f t="shared" si="23"/>
        <v>0</v>
      </c>
      <c r="AG64" s="16">
        <f t="shared" si="4"/>
        <v>0</v>
      </c>
      <c r="AH64" s="16">
        <f>'M1-In'!AJ64+'M2-In'!AJ64+'M3-In'!AJ64</f>
        <v>0</v>
      </c>
      <c r="AI64" s="16">
        <f t="shared" si="24"/>
        <v>0</v>
      </c>
      <c r="AJ64" s="16">
        <f t="shared" si="5"/>
        <v>0</v>
      </c>
      <c r="AK64" s="16">
        <f>'M1-In'!AK64+'M2-In'!AK64+'M3-In'!AK64</f>
        <v>0</v>
      </c>
      <c r="AL64" s="16">
        <f t="shared" si="25"/>
        <v>0</v>
      </c>
      <c r="AM64" s="16">
        <f t="shared" si="6"/>
        <v>0</v>
      </c>
      <c r="AN64" s="16">
        <f>'M1-In'!AL64+'M2-In'!AL64+'M3-In'!AL64</f>
        <v>0</v>
      </c>
      <c r="AO64" s="16">
        <f t="shared" si="26"/>
        <v>0</v>
      </c>
      <c r="AP64" s="16">
        <f t="shared" si="7"/>
        <v>0</v>
      </c>
      <c r="AQ64" s="16">
        <f>'M1-In'!AM64+'M2-In'!AM64+'M3-In'!AM64</f>
        <v>0</v>
      </c>
      <c r="AR64" s="16">
        <f t="shared" si="27"/>
        <v>0</v>
      </c>
      <c r="AS64" s="16">
        <f t="shared" si="8"/>
        <v>0</v>
      </c>
      <c r="AT64" s="16">
        <f>BerM1!AO64+BerM2!AO64+BerM3!AO64</f>
        <v>0</v>
      </c>
      <c r="AU64" s="16">
        <f t="shared" si="28"/>
        <v>0</v>
      </c>
      <c r="AV64" s="16">
        <f t="shared" si="9"/>
        <v>0</v>
      </c>
      <c r="AW64" s="16">
        <f ca="1">IF(A64=1,"Verbessern",MIN(gmk,BerM1!AQ64+BerM2!AQ64+BerM3!AQ64))</f>
        <v>0</v>
      </c>
      <c r="AX64" s="16">
        <f t="shared" ca="1" si="10"/>
        <v>0</v>
      </c>
      <c r="AY64" s="16">
        <f t="shared" ca="1" si="11"/>
        <v>0</v>
      </c>
      <c r="AZ64" s="16">
        <f t="shared" ca="1" si="12"/>
        <v>0</v>
      </c>
      <c r="BA64" s="6">
        <f t="shared" si="29"/>
        <v>0</v>
      </c>
      <c r="BB64" s="6">
        <f t="shared" si="13"/>
        <v>0</v>
      </c>
      <c r="BC64" s="285">
        <f t="shared" si="30"/>
        <v>0</v>
      </c>
      <c r="BD64" s="16">
        <f t="shared" ca="1" si="14"/>
        <v>0</v>
      </c>
      <c r="BE64" s="42">
        <f t="shared" ca="1" si="15"/>
        <v>0</v>
      </c>
      <c r="BF64" s="16">
        <f ca="1">IF(A64=1,"Verbessern",BerM1!AT64+BerM2!AT64+BerM3!AT64)</f>
        <v>0</v>
      </c>
      <c r="BG64" s="16">
        <f t="shared" ca="1" si="31"/>
        <v>0</v>
      </c>
      <c r="BH64" s="16">
        <f t="shared" ca="1" si="32"/>
        <v>0</v>
      </c>
      <c r="BI64" s="16">
        <f t="shared" ca="1" si="33"/>
        <v>0</v>
      </c>
      <c r="BJ64" s="16">
        <f t="shared" ca="1" si="34"/>
        <v>0</v>
      </c>
      <c r="BK64" s="16">
        <f t="shared" ca="1" si="16"/>
        <v>0</v>
      </c>
      <c r="BL64" s="6">
        <f t="shared" ca="1" si="17"/>
        <v>0</v>
      </c>
      <c r="BM64" s="92">
        <f t="shared" ca="1" si="35"/>
        <v>0</v>
      </c>
      <c r="BN64" s="16">
        <f t="shared" ca="1" si="36"/>
        <v>0</v>
      </c>
      <c r="BO64" s="16" t="str">
        <f t="shared" si="37"/>
        <v>OK</v>
      </c>
      <c r="BP64" s="16">
        <f t="shared" si="38"/>
        <v>0</v>
      </c>
      <c r="BQ64" s="93"/>
      <c r="BR64" s="16">
        <f t="shared" si="39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43101</v>
      </c>
      <c r="D65" s="65">
        <f>Ident!F65-C65+1-(INT((CHOOSE(WEEKDAY(C65),0,1,2,3,4,5,6)+(Ident!F65-C65+1))/7))-(INT((CHOOSE(WEEKDAY(C65),6,0,1,2,3,4,5)+(Ident!F65-C65+1))/7))</f>
        <v>-30785</v>
      </c>
      <c r="E65" s="6">
        <f>Kal!B$13-C65+1-(INT((CHOOSE(WEEKDAY(C65),0,1,2,3,4,5,6)+(Kal!B$13-C65+1))/7))-(INT((CHOOSE(WEEKDAY(C65),6,0,1,2,3,4,5)+(Kal!B$13-C65+1))/7))</f>
        <v>65</v>
      </c>
      <c r="F65" s="6">
        <f>Ident!F65-Kal!A$11+1-(INT((CHOOSE(WEEKDAY(Kal!A$11),0,1,2,3,4,5,6)+(Ident!F65-Kal!A$11+1))/7))-(INT((CHOOSE(WEEKDAY(Kal!A$11),6,0,1,2,3,4,5)+(Ident!F65-Kal!A$11+1))/7))</f>
        <v>-30785</v>
      </c>
      <c r="G65" s="6">
        <f>IF(AND(Ident!E65&lt;&gt;0,Ident!F65&lt;&gt;0),D65,IF(AND(Ident!E65&lt;&gt;0,Ident!F65=0),E65,IF(AND(Ident!E65=0,Ident!F65&lt;&gt;0),F65,ad5kw)))</f>
        <v>65</v>
      </c>
      <c r="H65" s="75">
        <f>ROUND(G65*Ident!L65,2)</f>
        <v>0</v>
      </c>
      <c r="I65" s="82"/>
      <c r="J65" s="73">
        <f>BerM1!W65+BerM2!W65+BerM3!W65</f>
        <v>0</v>
      </c>
      <c r="K65" s="73">
        <f t="shared" si="0"/>
        <v>0</v>
      </c>
      <c r="L65" s="73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6">
        <f>ROUND((BerM1!I65+BerM2!I65+BerM3!I65)/(malu1+malu2+malu3),2)</f>
        <v>0</v>
      </c>
      <c r="Q65" s="6">
        <f>ROUND((BerM1!J65+BerM2!J65+BerM3!J65)/(dima1+dima2+dima3),2)</f>
        <v>0</v>
      </c>
      <c r="R65" s="6">
        <f>ROUND((BerM1!K65+BerM2!K65+BerM3!K65)/(wome1+wome2+wome3),2)</f>
        <v>0</v>
      </c>
      <c r="S65" s="6">
        <f>ROUND((BerM1!L65+BerM2!L65+BerM3!L65)/(doje1+doje2+doje3),2)</f>
        <v>0</v>
      </c>
      <c r="T65" s="6">
        <f>ROUND((BerM1!M65+BerM2!M65+BerM3!M65)/(vrve1+vrve2+vrve3),2)</f>
        <v>0</v>
      </c>
      <c r="U65" s="6">
        <f>ROUND((BerM1!N65+BerM2!N65+BerM3!N65)/(zasa1+zasa2+zasa3),2)</f>
        <v>0</v>
      </c>
      <c r="V65" s="6">
        <f>ROUND((BerM1!O65+BerM2!O65+BerM3!O65)/(zodi1+zodi2+zodi3),2)</f>
        <v>0</v>
      </c>
      <c r="W65" s="6">
        <f>ROUND(('M1-In'!U65+'M2-In'!U65+'M3-In'!U65)*7/(malu1+malu2+malu3+dima1+dima2+dima3+wome1+wome2+wome3+doje1+doje2+doje3+vrve1+vrve2+vrve3+zasa1+zasa2+zasa3+zodi1+zodi2+zodi3),2)</f>
        <v>0</v>
      </c>
      <c r="X65" s="6">
        <f t="shared" si="18"/>
        <v>0</v>
      </c>
      <c r="Y65" s="16">
        <f t="shared" si="19"/>
        <v>0</v>
      </c>
      <c r="Z65" s="42">
        <f t="shared" si="20"/>
        <v>1</v>
      </c>
      <c r="AA65" s="16" t="str">
        <f t="shared" si="21"/>
        <v>Teilzeit</v>
      </c>
      <c r="AB65" s="16">
        <f>'M1-In'!AG65+'M1-In'!AH65+'M2-In'!AG65+'M2-In'!AH65+'M3-In'!AG65+'M3-In'!AH65</f>
        <v>0</v>
      </c>
      <c r="AC65" s="16">
        <f t="shared" si="22"/>
        <v>0</v>
      </c>
      <c r="AD65" s="16">
        <f t="shared" si="3"/>
        <v>0</v>
      </c>
      <c r="AE65" s="16">
        <f>'M1-In'!AI65+'M2-In'!AI65+'M3-In'!AI65</f>
        <v>0</v>
      </c>
      <c r="AF65" s="16">
        <f t="shared" si="23"/>
        <v>0</v>
      </c>
      <c r="AG65" s="16">
        <f t="shared" si="4"/>
        <v>0</v>
      </c>
      <c r="AH65" s="16">
        <f>'M1-In'!AJ65+'M2-In'!AJ65+'M3-In'!AJ65</f>
        <v>0</v>
      </c>
      <c r="AI65" s="16">
        <f t="shared" si="24"/>
        <v>0</v>
      </c>
      <c r="AJ65" s="16">
        <f t="shared" si="5"/>
        <v>0</v>
      </c>
      <c r="AK65" s="16">
        <f>'M1-In'!AK65+'M2-In'!AK65+'M3-In'!AK65</f>
        <v>0</v>
      </c>
      <c r="AL65" s="16">
        <f t="shared" si="25"/>
        <v>0</v>
      </c>
      <c r="AM65" s="16">
        <f t="shared" si="6"/>
        <v>0</v>
      </c>
      <c r="AN65" s="16">
        <f>'M1-In'!AL65+'M2-In'!AL65+'M3-In'!AL65</f>
        <v>0</v>
      </c>
      <c r="AO65" s="16">
        <f t="shared" si="26"/>
        <v>0</v>
      </c>
      <c r="AP65" s="16">
        <f t="shared" si="7"/>
        <v>0</v>
      </c>
      <c r="AQ65" s="16">
        <f>'M1-In'!AM65+'M2-In'!AM65+'M3-In'!AM65</f>
        <v>0</v>
      </c>
      <c r="AR65" s="16">
        <f t="shared" si="27"/>
        <v>0</v>
      </c>
      <c r="AS65" s="16">
        <f t="shared" si="8"/>
        <v>0</v>
      </c>
      <c r="AT65" s="16">
        <f>BerM1!AO65+BerM2!AO65+BerM3!AO65</f>
        <v>0</v>
      </c>
      <c r="AU65" s="16">
        <f t="shared" si="28"/>
        <v>0</v>
      </c>
      <c r="AV65" s="16">
        <f t="shared" si="9"/>
        <v>0</v>
      </c>
      <c r="AW65" s="16">
        <f ca="1">IF(A65=1,"Verbessern",MIN(gmk,BerM1!AQ65+BerM2!AQ65+BerM3!AQ65))</f>
        <v>0</v>
      </c>
      <c r="AX65" s="16">
        <f t="shared" ca="1" si="10"/>
        <v>0</v>
      </c>
      <c r="AY65" s="16">
        <f t="shared" ca="1" si="11"/>
        <v>0</v>
      </c>
      <c r="AZ65" s="16">
        <f t="shared" ca="1" si="12"/>
        <v>0</v>
      </c>
      <c r="BA65" s="6">
        <f t="shared" si="29"/>
        <v>0</v>
      </c>
      <c r="BB65" s="6">
        <f t="shared" si="13"/>
        <v>0</v>
      </c>
      <c r="BC65" s="285">
        <f t="shared" si="30"/>
        <v>0</v>
      </c>
      <c r="BD65" s="16">
        <f t="shared" ca="1" si="14"/>
        <v>0</v>
      </c>
      <c r="BE65" s="42">
        <f t="shared" ca="1" si="15"/>
        <v>0</v>
      </c>
      <c r="BF65" s="16">
        <f ca="1">IF(A65=1,"Verbessern",BerM1!AT65+BerM2!AT65+BerM3!AT65)</f>
        <v>0</v>
      </c>
      <c r="BG65" s="16">
        <f t="shared" ca="1" si="31"/>
        <v>0</v>
      </c>
      <c r="BH65" s="16">
        <f t="shared" ca="1" si="32"/>
        <v>0</v>
      </c>
      <c r="BI65" s="16">
        <f t="shared" ca="1" si="33"/>
        <v>0</v>
      </c>
      <c r="BJ65" s="16">
        <f t="shared" ca="1" si="34"/>
        <v>0</v>
      </c>
      <c r="BK65" s="16">
        <f t="shared" ca="1" si="16"/>
        <v>0</v>
      </c>
      <c r="BL65" s="6">
        <f t="shared" ca="1" si="17"/>
        <v>0</v>
      </c>
      <c r="BM65" s="92">
        <f t="shared" ca="1" si="35"/>
        <v>0</v>
      </c>
      <c r="BN65" s="16">
        <f t="shared" ca="1" si="36"/>
        <v>0</v>
      </c>
      <c r="BO65" s="16" t="str">
        <f t="shared" si="37"/>
        <v>OK</v>
      </c>
      <c r="BP65" s="16">
        <f t="shared" si="38"/>
        <v>0</v>
      </c>
      <c r="BQ65" s="93"/>
      <c r="BR65" s="16">
        <f t="shared" si="39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43101</v>
      </c>
      <c r="D66" s="65">
        <f>Ident!F66-C66+1-(INT((CHOOSE(WEEKDAY(C66),0,1,2,3,4,5,6)+(Ident!F66-C66+1))/7))-(INT((CHOOSE(WEEKDAY(C66),6,0,1,2,3,4,5)+(Ident!F66-C66+1))/7))</f>
        <v>-30785</v>
      </c>
      <c r="E66" s="6">
        <f>Kal!B$13-C66+1-(INT((CHOOSE(WEEKDAY(C66),0,1,2,3,4,5,6)+(Kal!B$13-C66+1))/7))-(INT((CHOOSE(WEEKDAY(C66),6,0,1,2,3,4,5)+(Kal!B$13-C66+1))/7))</f>
        <v>65</v>
      </c>
      <c r="F66" s="6">
        <f>Ident!F66-Kal!A$11+1-(INT((CHOOSE(WEEKDAY(Kal!A$11),0,1,2,3,4,5,6)+(Ident!F66-Kal!A$11+1))/7))-(INT((CHOOSE(WEEKDAY(Kal!A$11),6,0,1,2,3,4,5)+(Ident!F66-Kal!A$11+1))/7))</f>
        <v>-30785</v>
      </c>
      <c r="G66" s="6">
        <f>IF(AND(Ident!E66&lt;&gt;0,Ident!F66&lt;&gt;0),D66,IF(AND(Ident!E66&lt;&gt;0,Ident!F66=0),E66,IF(AND(Ident!E66=0,Ident!F66&lt;&gt;0),F66,ad5kw)))</f>
        <v>65</v>
      </c>
      <c r="H66" s="75">
        <f>ROUND(G66*Ident!L66,2)</f>
        <v>0</v>
      </c>
      <c r="I66" s="82"/>
      <c r="J66" s="73">
        <f>BerM1!W66+BerM2!W66+BerM3!W66</f>
        <v>0</v>
      </c>
      <c r="K66" s="73">
        <f t="shared" si="0"/>
        <v>0</v>
      </c>
      <c r="L66" s="73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6">
        <f>ROUND((BerM1!I66+BerM2!I66+BerM3!I66)/(malu1+malu2+malu3),2)</f>
        <v>0</v>
      </c>
      <c r="Q66" s="6">
        <f>ROUND((BerM1!J66+BerM2!J66+BerM3!J66)/(dima1+dima2+dima3),2)</f>
        <v>0</v>
      </c>
      <c r="R66" s="6">
        <f>ROUND((BerM1!K66+BerM2!K66+BerM3!K66)/(wome1+wome2+wome3),2)</f>
        <v>0</v>
      </c>
      <c r="S66" s="6">
        <f>ROUND((BerM1!L66+BerM2!L66+BerM3!L66)/(doje1+doje2+doje3),2)</f>
        <v>0</v>
      </c>
      <c r="T66" s="6">
        <f>ROUND((BerM1!M66+BerM2!M66+BerM3!M66)/(vrve1+vrve2+vrve3),2)</f>
        <v>0</v>
      </c>
      <c r="U66" s="6">
        <f>ROUND((BerM1!N66+BerM2!N66+BerM3!N66)/(zasa1+zasa2+zasa3),2)</f>
        <v>0</v>
      </c>
      <c r="V66" s="6">
        <f>ROUND((BerM1!O66+BerM2!O66+BerM3!O66)/(zodi1+zodi2+zodi3),2)</f>
        <v>0</v>
      </c>
      <c r="W66" s="6">
        <f>ROUND(('M1-In'!U66+'M2-In'!U66+'M3-In'!U66)*7/(malu1+malu2+malu3+dima1+dima2+dima3+wome1+wome2+wome3+doje1+doje2+doje3+vrve1+vrve2+vrve3+zasa1+zasa2+zasa3+zodi1+zodi2+zodi3),2)</f>
        <v>0</v>
      </c>
      <c r="X66" s="6">
        <f t="shared" si="18"/>
        <v>0</v>
      </c>
      <c r="Y66" s="16">
        <f t="shared" si="19"/>
        <v>0</v>
      </c>
      <c r="Z66" s="42">
        <f t="shared" si="20"/>
        <v>1</v>
      </c>
      <c r="AA66" s="16" t="str">
        <f t="shared" si="21"/>
        <v>Teilzeit</v>
      </c>
      <c r="AB66" s="16">
        <f>'M1-In'!AG66+'M1-In'!AH66+'M2-In'!AG66+'M2-In'!AH66+'M3-In'!AG66+'M3-In'!AH66</f>
        <v>0</v>
      </c>
      <c r="AC66" s="16">
        <f t="shared" si="22"/>
        <v>0</v>
      </c>
      <c r="AD66" s="16">
        <f t="shared" si="3"/>
        <v>0</v>
      </c>
      <c r="AE66" s="16">
        <f>'M1-In'!AI66+'M2-In'!AI66+'M3-In'!AI66</f>
        <v>0</v>
      </c>
      <c r="AF66" s="16">
        <f t="shared" si="23"/>
        <v>0</v>
      </c>
      <c r="AG66" s="16">
        <f t="shared" si="4"/>
        <v>0</v>
      </c>
      <c r="AH66" s="16">
        <f>'M1-In'!AJ66+'M2-In'!AJ66+'M3-In'!AJ66</f>
        <v>0</v>
      </c>
      <c r="AI66" s="16">
        <f t="shared" si="24"/>
        <v>0</v>
      </c>
      <c r="AJ66" s="16">
        <f t="shared" si="5"/>
        <v>0</v>
      </c>
      <c r="AK66" s="16">
        <f>'M1-In'!AK66+'M2-In'!AK66+'M3-In'!AK66</f>
        <v>0</v>
      </c>
      <c r="AL66" s="16">
        <f t="shared" si="25"/>
        <v>0</v>
      </c>
      <c r="AM66" s="16">
        <f t="shared" si="6"/>
        <v>0</v>
      </c>
      <c r="AN66" s="16">
        <f>'M1-In'!AL66+'M2-In'!AL66+'M3-In'!AL66</f>
        <v>0</v>
      </c>
      <c r="AO66" s="16">
        <f t="shared" si="26"/>
        <v>0</v>
      </c>
      <c r="AP66" s="16">
        <f t="shared" si="7"/>
        <v>0</v>
      </c>
      <c r="AQ66" s="16">
        <f>'M1-In'!AM66+'M2-In'!AM66+'M3-In'!AM66</f>
        <v>0</v>
      </c>
      <c r="AR66" s="16">
        <f t="shared" si="27"/>
        <v>0</v>
      </c>
      <c r="AS66" s="16">
        <f t="shared" si="8"/>
        <v>0</v>
      </c>
      <c r="AT66" s="16">
        <f>BerM1!AO66+BerM2!AO66+BerM3!AO66</f>
        <v>0</v>
      </c>
      <c r="AU66" s="16">
        <f t="shared" si="28"/>
        <v>0</v>
      </c>
      <c r="AV66" s="16">
        <f t="shared" si="9"/>
        <v>0</v>
      </c>
      <c r="AW66" s="16">
        <f ca="1">IF(A66=1,"Verbessern",MIN(gmk,BerM1!AQ66+BerM2!AQ66+BerM3!AQ66))</f>
        <v>0</v>
      </c>
      <c r="AX66" s="16">
        <f t="shared" ca="1" si="10"/>
        <v>0</v>
      </c>
      <c r="AY66" s="16">
        <f t="shared" ca="1" si="11"/>
        <v>0</v>
      </c>
      <c r="AZ66" s="16">
        <f t="shared" ca="1" si="12"/>
        <v>0</v>
      </c>
      <c r="BA66" s="6">
        <f t="shared" si="29"/>
        <v>0</v>
      </c>
      <c r="BB66" s="6">
        <f t="shared" si="13"/>
        <v>0</v>
      </c>
      <c r="BC66" s="285">
        <f t="shared" si="30"/>
        <v>0</v>
      </c>
      <c r="BD66" s="16">
        <f t="shared" ca="1" si="14"/>
        <v>0</v>
      </c>
      <c r="BE66" s="42">
        <f t="shared" ca="1" si="15"/>
        <v>0</v>
      </c>
      <c r="BF66" s="16">
        <f ca="1">IF(A66=1,"Verbessern",BerM1!AT66+BerM2!AT66+BerM3!AT66)</f>
        <v>0</v>
      </c>
      <c r="BG66" s="16">
        <f t="shared" ca="1" si="31"/>
        <v>0</v>
      </c>
      <c r="BH66" s="16">
        <f t="shared" ca="1" si="32"/>
        <v>0</v>
      </c>
      <c r="BI66" s="16">
        <f t="shared" ca="1" si="33"/>
        <v>0</v>
      </c>
      <c r="BJ66" s="16">
        <f t="shared" ca="1" si="34"/>
        <v>0</v>
      </c>
      <c r="BK66" s="16">
        <f t="shared" ca="1" si="16"/>
        <v>0</v>
      </c>
      <c r="BL66" s="6">
        <f t="shared" ca="1" si="17"/>
        <v>0</v>
      </c>
      <c r="BM66" s="92">
        <f t="shared" ca="1" si="35"/>
        <v>0</v>
      </c>
      <c r="BN66" s="16">
        <f t="shared" ca="1" si="36"/>
        <v>0</v>
      </c>
      <c r="BO66" s="16" t="str">
        <f t="shared" si="37"/>
        <v>OK</v>
      </c>
      <c r="BP66" s="16">
        <f t="shared" si="38"/>
        <v>0</v>
      </c>
      <c r="BQ66" s="93"/>
      <c r="BR66" s="16">
        <f t="shared" si="39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43101</v>
      </c>
      <c r="D67" s="65">
        <f>Ident!F67-C67+1-(INT((CHOOSE(WEEKDAY(C67),0,1,2,3,4,5,6)+(Ident!F67-C67+1))/7))-(INT((CHOOSE(WEEKDAY(C67),6,0,1,2,3,4,5)+(Ident!F67-C67+1))/7))</f>
        <v>-30785</v>
      </c>
      <c r="E67" s="6">
        <f>Kal!B$13-C67+1-(INT((CHOOSE(WEEKDAY(C67),0,1,2,3,4,5,6)+(Kal!B$13-C67+1))/7))-(INT((CHOOSE(WEEKDAY(C67),6,0,1,2,3,4,5)+(Kal!B$13-C67+1))/7))</f>
        <v>65</v>
      </c>
      <c r="F67" s="6">
        <f>Ident!F67-Kal!A$11+1-(INT((CHOOSE(WEEKDAY(Kal!A$11),0,1,2,3,4,5,6)+(Ident!F67-Kal!A$11+1))/7))-(INT((CHOOSE(WEEKDAY(Kal!A$11),6,0,1,2,3,4,5)+(Ident!F67-Kal!A$11+1))/7))</f>
        <v>-30785</v>
      </c>
      <c r="G67" s="6">
        <f>IF(AND(Ident!E67&lt;&gt;0,Ident!F67&lt;&gt;0),D67,IF(AND(Ident!E67&lt;&gt;0,Ident!F67=0),E67,IF(AND(Ident!E67=0,Ident!F67&lt;&gt;0),F67,ad5kw)))</f>
        <v>65</v>
      </c>
      <c r="H67" s="75">
        <f>ROUND(G67*Ident!L67,2)</f>
        <v>0</v>
      </c>
      <c r="I67" s="82"/>
      <c r="J67" s="73">
        <f>BerM1!W67+BerM2!W67+BerM3!W67</f>
        <v>0</v>
      </c>
      <c r="K67" s="73">
        <f t="shared" si="0"/>
        <v>0</v>
      </c>
      <c r="L67" s="73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6">
        <f>ROUND((BerM1!I67+BerM2!I67+BerM3!I67)/(malu1+malu2+malu3),2)</f>
        <v>0</v>
      </c>
      <c r="Q67" s="6">
        <f>ROUND((BerM1!J67+BerM2!J67+BerM3!J67)/(dima1+dima2+dima3),2)</f>
        <v>0</v>
      </c>
      <c r="R67" s="6">
        <f>ROUND((BerM1!K67+BerM2!K67+BerM3!K67)/(wome1+wome2+wome3),2)</f>
        <v>0</v>
      </c>
      <c r="S67" s="6">
        <f>ROUND((BerM1!L67+BerM2!L67+BerM3!L67)/(doje1+doje2+doje3),2)</f>
        <v>0</v>
      </c>
      <c r="T67" s="6">
        <f>ROUND((BerM1!M67+BerM2!M67+BerM3!M67)/(vrve1+vrve2+vrve3),2)</f>
        <v>0</v>
      </c>
      <c r="U67" s="6">
        <f>ROUND((BerM1!N67+BerM2!N67+BerM3!N67)/(zasa1+zasa2+zasa3),2)</f>
        <v>0</v>
      </c>
      <c r="V67" s="6">
        <f>ROUND((BerM1!O67+BerM2!O67+BerM3!O67)/(zodi1+zodi2+zodi3),2)</f>
        <v>0</v>
      </c>
      <c r="W67" s="6">
        <f>ROUND(('M1-In'!U67+'M2-In'!U67+'M3-In'!U67)*7/(malu1+malu2+malu3+dima1+dima2+dima3+wome1+wome2+wome3+doje1+doje2+doje3+vrve1+vrve2+vrve3+zasa1+zasa2+zasa3+zodi1+zodi2+zodi3),2)</f>
        <v>0</v>
      </c>
      <c r="X67" s="6">
        <f t="shared" si="18"/>
        <v>0</v>
      </c>
      <c r="Y67" s="16">
        <f t="shared" si="19"/>
        <v>0</v>
      </c>
      <c r="Z67" s="42">
        <f t="shared" si="20"/>
        <v>1</v>
      </c>
      <c r="AA67" s="16" t="str">
        <f t="shared" si="21"/>
        <v>Teilzeit</v>
      </c>
      <c r="AB67" s="16">
        <f>'M1-In'!AG67+'M1-In'!AH67+'M2-In'!AG67+'M2-In'!AH67+'M3-In'!AG67+'M3-In'!AH67</f>
        <v>0</v>
      </c>
      <c r="AC67" s="16">
        <f t="shared" si="22"/>
        <v>0</v>
      </c>
      <c r="AD67" s="16">
        <f t="shared" si="3"/>
        <v>0</v>
      </c>
      <c r="AE67" s="16">
        <f>'M1-In'!AI67+'M2-In'!AI67+'M3-In'!AI67</f>
        <v>0</v>
      </c>
      <c r="AF67" s="16">
        <f t="shared" si="23"/>
        <v>0</v>
      </c>
      <c r="AG67" s="16">
        <f t="shared" si="4"/>
        <v>0</v>
      </c>
      <c r="AH67" s="16">
        <f>'M1-In'!AJ67+'M2-In'!AJ67+'M3-In'!AJ67</f>
        <v>0</v>
      </c>
      <c r="AI67" s="16">
        <f t="shared" si="24"/>
        <v>0</v>
      </c>
      <c r="AJ67" s="16">
        <f t="shared" si="5"/>
        <v>0</v>
      </c>
      <c r="AK67" s="16">
        <f>'M1-In'!AK67+'M2-In'!AK67+'M3-In'!AK67</f>
        <v>0</v>
      </c>
      <c r="AL67" s="16">
        <f t="shared" si="25"/>
        <v>0</v>
      </c>
      <c r="AM67" s="16">
        <f t="shared" si="6"/>
        <v>0</v>
      </c>
      <c r="AN67" s="16">
        <f>'M1-In'!AL67+'M2-In'!AL67+'M3-In'!AL67</f>
        <v>0</v>
      </c>
      <c r="AO67" s="16">
        <f t="shared" si="26"/>
        <v>0</v>
      </c>
      <c r="AP67" s="16">
        <f t="shared" si="7"/>
        <v>0</v>
      </c>
      <c r="AQ67" s="16">
        <f>'M1-In'!AM67+'M2-In'!AM67+'M3-In'!AM67</f>
        <v>0</v>
      </c>
      <c r="AR67" s="16">
        <f t="shared" si="27"/>
        <v>0</v>
      </c>
      <c r="AS67" s="16">
        <f t="shared" si="8"/>
        <v>0</v>
      </c>
      <c r="AT67" s="16">
        <f>BerM1!AO67+BerM2!AO67+BerM3!AO67</f>
        <v>0</v>
      </c>
      <c r="AU67" s="16">
        <f t="shared" si="28"/>
        <v>0</v>
      </c>
      <c r="AV67" s="16">
        <f t="shared" si="9"/>
        <v>0</v>
      </c>
      <c r="AW67" s="16">
        <f ca="1">IF(A67=1,"Verbessern",MIN(gmk,BerM1!AQ67+BerM2!AQ67+BerM3!AQ67))</f>
        <v>0</v>
      </c>
      <c r="AX67" s="16">
        <f t="shared" ca="1" si="10"/>
        <v>0</v>
      </c>
      <c r="AY67" s="16">
        <f t="shared" ca="1" si="11"/>
        <v>0</v>
      </c>
      <c r="AZ67" s="16">
        <f t="shared" ca="1" si="12"/>
        <v>0</v>
      </c>
      <c r="BA67" s="6">
        <f t="shared" si="29"/>
        <v>0</v>
      </c>
      <c r="BB67" s="6">
        <f t="shared" si="13"/>
        <v>0</v>
      </c>
      <c r="BC67" s="285">
        <f t="shared" si="30"/>
        <v>0</v>
      </c>
      <c r="BD67" s="16">
        <f t="shared" ca="1" si="14"/>
        <v>0</v>
      </c>
      <c r="BE67" s="42">
        <f t="shared" ca="1" si="15"/>
        <v>0</v>
      </c>
      <c r="BF67" s="16">
        <f ca="1">IF(A67=1,"Verbessern",BerM1!AT67+BerM2!AT67+BerM3!AT67)</f>
        <v>0</v>
      </c>
      <c r="BG67" s="16">
        <f t="shared" ca="1" si="31"/>
        <v>0</v>
      </c>
      <c r="BH67" s="16">
        <f t="shared" ca="1" si="32"/>
        <v>0</v>
      </c>
      <c r="BI67" s="16">
        <f t="shared" ca="1" si="33"/>
        <v>0</v>
      </c>
      <c r="BJ67" s="16">
        <f t="shared" ca="1" si="34"/>
        <v>0</v>
      </c>
      <c r="BK67" s="16">
        <f t="shared" ca="1" si="16"/>
        <v>0</v>
      </c>
      <c r="BL67" s="6">
        <f t="shared" ca="1" si="17"/>
        <v>0</v>
      </c>
      <c r="BM67" s="92">
        <f t="shared" ca="1" si="35"/>
        <v>0</v>
      </c>
      <c r="BN67" s="16">
        <f t="shared" ca="1" si="36"/>
        <v>0</v>
      </c>
      <c r="BO67" s="16" t="str">
        <f t="shared" si="37"/>
        <v>OK</v>
      </c>
      <c r="BP67" s="16">
        <f t="shared" si="38"/>
        <v>0</v>
      </c>
      <c r="BQ67" s="93"/>
      <c r="BR67" s="16">
        <f t="shared" si="39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43101</v>
      </c>
      <c r="D68" s="65">
        <f>Ident!F68-C68+1-(INT((CHOOSE(WEEKDAY(C68),0,1,2,3,4,5,6)+(Ident!F68-C68+1))/7))-(INT((CHOOSE(WEEKDAY(C68),6,0,1,2,3,4,5)+(Ident!F68-C68+1))/7))</f>
        <v>-30785</v>
      </c>
      <c r="E68" s="6">
        <f>Kal!B$13-C68+1-(INT((CHOOSE(WEEKDAY(C68),0,1,2,3,4,5,6)+(Kal!B$13-C68+1))/7))-(INT((CHOOSE(WEEKDAY(C68),6,0,1,2,3,4,5)+(Kal!B$13-C68+1))/7))</f>
        <v>65</v>
      </c>
      <c r="F68" s="6">
        <f>Ident!F68-Kal!A$11+1-(INT((CHOOSE(WEEKDAY(Kal!A$11),0,1,2,3,4,5,6)+(Ident!F68-Kal!A$11+1))/7))-(INT((CHOOSE(WEEKDAY(Kal!A$11),6,0,1,2,3,4,5)+(Ident!F68-Kal!A$11+1))/7))</f>
        <v>-30785</v>
      </c>
      <c r="G68" s="6">
        <f>IF(AND(Ident!E68&lt;&gt;0,Ident!F68&lt;&gt;0),D68,IF(AND(Ident!E68&lt;&gt;0,Ident!F68=0),E68,IF(AND(Ident!E68=0,Ident!F68&lt;&gt;0),F68,ad5kw)))</f>
        <v>65</v>
      </c>
      <c r="H68" s="75">
        <f>ROUND(G68*Ident!L68,2)</f>
        <v>0</v>
      </c>
      <c r="I68" s="82"/>
      <c r="J68" s="73">
        <f>BerM1!W68+BerM2!W68+BerM3!W68</f>
        <v>0</v>
      </c>
      <c r="K68" s="73">
        <f t="shared" ref="K68:K131" si="42">IF(A68=1,"Verbessern!",MIN(upk,J68*fuf))</f>
        <v>0</v>
      </c>
      <c r="L68" s="73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6">
        <f>ROUND((BerM1!I68+BerM2!I68+BerM3!I68)/(malu1+malu2+malu3),2)</f>
        <v>0</v>
      </c>
      <c r="Q68" s="6">
        <f>ROUND((BerM1!J68+BerM2!J68+BerM3!J68)/(dima1+dima2+dima3),2)</f>
        <v>0</v>
      </c>
      <c r="R68" s="6">
        <f>ROUND((BerM1!K68+BerM2!K68+BerM3!K68)/(wome1+wome2+wome3),2)</f>
        <v>0</v>
      </c>
      <c r="S68" s="6">
        <f>ROUND((BerM1!L68+BerM2!L68+BerM3!L68)/(doje1+doje2+doje3),2)</f>
        <v>0</v>
      </c>
      <c r="T68" s="6">
        <f>ROUND((BerM1!M68+BerM2!M68+BerM3!M68)/(vrve1+vrve2+vrve3),2)</f>
        <v>0</v>
      </c>
      <c r="U68" s="6">
        <f>ROUND((BerM1!N68+BerM2!N68+BerM3!N68)/(zasa1+zasa2+zasa3),2)</f>
        <v>0</v>
      </c>
      <c r="V68" s="6">
        <f>ROUND((BerM1!O68+BerM2!O68+BerM3!O68)/(zodi1+zodi2+zodi3),2)</f>
        <v>0</v>
      </c>
      <c r="W68" s="6">
        <f>ROUND(('M1-In'!U68+'M2-In'!U68+'M3-In'!U68)*7/(malu1+malu2+malu3+dima1+dima2+dima3+wome1+wome2+wome3+doje1+doje2+doje3+vrve1+vrve2+vrve3+zasa1+zasa2+zasa3+zodi1+zodi2+zodi3),2)</f>
        <v>0</v>
      </c>
      <c r="X68" s="6">
        <f t="shared" si="18"/>
        <v>0</v>
      </c>
      <c r="Y68" s="16">
        <f t="shared" si="19"/>
        <v>0</v>
      </c>
      <c r="Z68" s="42">
        <f t="shared" si="20"/>
        <v>1</v>
      </c>
      <c r="AA68" s="16" t="str">
        <f t="shared" si="21"/>
        <v>Teilzeit</v>
      </c>
      <c r="AB68" s="16">
        <f>'M1-In'!AG68+'M1-In'!AH68+'M2-In'!AG68+'M2-In'!AH68+'M3-In'!AG68+'M3-In'!AH68</f>
        <v>0</v>
      </c>
      <c r="AC68" s="16">
        <f t="shared" si="22"/>
        <v>0</v>
      </c>
      <c r="AD68" s="16">
        <f t="shared" ref="AD68:AD131" si="45">IF(A68=1,"Verbessern",ROUND(AC68/(4*fuf),2))</f>
        <v>0</v>
      </c>
      <c r="AE68" s="16">
        <f>'M1-In'!AI68+'M2-In'!AI68+'M3-In'!AI68</f>
        <v>0</v>
      </c>
      <c r="AF68" s="16">
        <f t="shared" si="23"/>
        <v>0</v>
      </c>
      <c r="AG68" s="16">
        <f t="shared" ref="AG68:AG131" si="46">IF(A68=1,"Verbessern",ROUND(AF68/(4*fuf),2))</f>
        <v>0</v>
      </c>
      <c r="AH68" s="16">
        <f>'M1-In'!AJ68+'M2-In'!AJ68+'M3-In'!AJ68</f>
        <v>0</v>
      </c>
      <c r="AI68" s="16">
        <f t="shared" si="24"/>
        <v>0</v>
      </c>
      <c r="AJ68" s="16">
        <f t="shared" ref="AJ68:AJ131" si="47">IF(A68=1,"Verbessern",ROUND(AI68/(4*fuf),2))</f>
        <v>0</v>
      </c>
      <c r="AK68" s="16">
        <f>'M1-In'!AK68+'M2-In'!AK68+'M3-In'!AK68</f>
        <v>0</v>
      </c>
      <c r="AL68" s="16">
        <f t="shared" si="25"/>
        <v>0</v>
      </c>
      <c r="AM68" s="16">
        <f t="shared" ref="AM68:AM131" si="48">IF(A68=1,"Verbessern",ROUND(AL68/(4*fuf),2))</f>
        <v>0</v>
      </c>
      <c r="AN68" s="16">
        <f>'M1-In'!AL68+'M2-In'!AL68+'M3-In'!AL68</f>
        <v>0</v>
      </c>
      <c r="AO68" s="16">
        <f t="shared" si="26"/>
        <v>0</v>
      </c>
      <c r="AP68" s="16">
        <f t="shared" ref="AP68:AP131" si="49">IF(A68=1,"Verbessern",ROUND(AO68/(4*fuf),2))</f>
        <v>0</v>
      </c>
      <c r="AQ68" s="16">
        <f>'M1-In'!AM68+'M2-In'!AM68+'M3-In'!AM68</f>
        <v>0</v>
      </c>
      <c r="AR68" s="16">
        <f t="shared" si="27"/>
        <v>0</v>
      </c>
      <c r="AS68" s="16">
        <f t="shared" ref="AS68:AS131" si="50">IF(A68=1,"Verbessern",ROUND(AR68/(4*fuf),2))</f>
        <v>0</v>
      </c>
      <c r="AT68" s="16">
        <f>BerM1!AO68+BerM2!AO68+BerM3!AO68</f>
        <v>0</v>
      </c>
      <c r="AU68" s="16">
        <f t="shared" si="28"/>
        <v>0</v>
      </c>
      <c r="AV68" s="16">
        <f t="shared" ref="AV68:AV131" si="51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2">IF(A68=1,"Verbessern",ROUND(AW68*pabij/100,2))</f>
        <v>0</v>
      </c>
      <c r="AY68" s="16">
        <f t="shared" ref="AY68:AY131" ca="1" si="53">IF(A68=1,"Verbessern",ROUND(AW68*wnbij/100,2))</f>
        <v>0</v>
      </c>
      <c r="AZ68" s="16">
        <f t="shared" ref="AZ68:AZ131" ca="1" si="54">IF(A68=1,"Verbessern",ROUND(AW68*(pabij+wnbij)/100,2))</f>
        <v>0</v>
      </c>
      <c r="BA68" s="6">
        <f t="shared" si="29"/>
        <v>0</v>
      </c>
      <c r="BB68" s="6">
        <f t="shared" ref="BB68:BB131" si="55">IF(kwnr&gt;=44,BA68,IF(BA68&lt;0.33,0,BA68))</f>
        <v>0</v>
      </c>
      <c r="BC68" s="285">
        <f t="shared" si="30"/>
        <v>0</v>
      </c>
      <c r="BD68" s="16">
        <f t="shared" ref="BD68:BD131" ca="1" si="56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7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1"/>
        <v>0</v>
      </c>
      <c r="BH68" s="16">
        <f t="shared" ca="1" si="32"/>
        <v>0</v>
      </c>
      <c r="BI68" s="16">
        <f t="shared" ca="1" si="33"/>
        <v>0</v>
      </c>
      <c r="BJ68" s="16">
        <f t="shared" ca="1" si="34"/>
        <v>0</v>
      </c>
      <c r="BK68" s="16">
        <f t="shared" ref="BK68:BK131" ca="1" si="58">IF(A68=1,"Verbessern",ROUND(AW68*fsobij/100,2))</f>
        <v>0</v>
      </c>
      <c r="BL68" s="6">
        <f t="shared" ref="BL68:BL131" ca="1" si="59">IF(A68=1,"Verbessern",ROUND(AW68*bijbij/100,2))</f>
        <v>0</v>
      </c>
      <c r="BM68" s="92">
        <f t="shared" ca="1" si="35"/>
        <v>0</v>
      </c>
      <c r="BN68" s="16">
        <f t="shared" ca="1" si="36"/>
        <v>0</v>
      </c>
      <c r="BO68" s="16" t="str">
        <f t="shared" si="37"/>
        <v>OK</v>
      </c>
      <c r="BP68" s="16">
        <f t="shared" si="38"/>
        <v>0</v>
      </c>
      <c r="BQ68" s="93"/>
      <c r="BR68" s="16">
        <f t="shared" si="39"/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43101</v>
      </c>
      <c r="D69" s="65">
        <f>Ident!F69-C69+1-(INT((CHOOSE(WEEKDAY(C69),0,1,2,3,4,5,6)+(Ident!F69-C69+1))/7))-(INT((CHOOSE(WEEKDAY(C69),6,0,1,2,3,4,5)+(Ident!F69-C69+1))/7))</f>
        <v>-30785</v>
      </c>
      <c r="E69" s="6">
        <f>Kal!B$13-C69+1-(INT((CHOOSE(WEEKDAY(C69),0,1,2,3,4,5,6)+(Kal!B$13-C69+1))/7))-(INT((CHOOSE(WEEKDAY(C69),6,0,1,2,3,4,5)+(Kal!B$13-C69+1))/7))</f>
        <v>65</v>
      </c>
      <c r="F69" s="6">
        <f>Ident!F69-Kal!A$11+1-(INT((CHOOSE(WEEKDAY(Kal!A$11),0,1,2,3,4,5,6)+(Ident!F69-Kal!A$11+1))/7))-(INT((CHOOSE(WEEKDAY(Kal!A$11),6,0,1,2,3,4,5)+(Ident!F69-Kal!A$11+1))/7))</f>
        <v>-30785</v>
      </c>
      <c r="G69" s="6">
        <f>IF(AND(Ident!E69&lt;&gt;0,Ident!F69&lt;&gt;0),D69,IF(AND(Ident!E69&lt;&gt;0,Ident!F69=0),E69,IF(AND(Ident!E69=0,Ident!F69&lt;&gt;0),F69,ad5kw)))</f>
        <v>65</v>
      </c>
      <c r="H69" s="75">
        <f>ROUND(G69*Ident!L69,2)</f>
        <v>0</v>
      </c>
      <c r="I69" s="82"/>
      <c r="J69" s="73">
        <f>BerM1!W69+BerM2!W69+BerM3!W69</f>
        <v>0</v>
      </c>
      <c r="K69" s="73">
        <f t="shared" si="42"/>
        <v>0</v>
      </c>
      <c r="L69" s="73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6">
        <f>ROUND((BerM1!I69+BerM2!I69+BerM3!I69)/(malu1+malu2+malu3),2)</f>
        <v>0</v>
      </c>
      <c r="Q69" s="6">
        <f>ROUND((BerM1!J69+BerM2!J69+BerM3!J69)/(dima1+dima2+dima3),2)</f>
        <v>0</v>
      </c>
      <c r="R69" s="6">
        <f>ROUND((BerM1!K69+BerM2!K69+BerM3!K69)/(wome1+wome2+wome3),2)</f>
        <v>0</v>
      </c>
      <c r="S69" s="6">
        <f>ROUND((BerM1!L69+BerM2!L69+BerM3!L69)/(doje1+doje2+doje3),2)</f>
        <v>0</v>
      </c>
      <c r="T69" s="6">
        <f>ROUND((BerM1!M69+BerM2!M69+BerM3!M69)/(vrve1+vrve2+vrve3),2)</f>
        <v>0</v>
      </c>
      <c r="U69" s="6">
        <f>ROUND((BerM1!N69+BerM2!N69+BerM3!N69)/(zasa1+zasa2+zasa3),2)</f>
        <v>0</v>
      </c>
      <c r="V69" s="6">
        <f>ROUND((BerM1!O69+BerM2!O69+BerM3!O69)/(zodi1+zodi2+zodi3),2)</f>
        <v>0</v>
      </c>
      <c r="W69" s="6">
        <f>ROUND(('M1-In'!U69+'M2-In'!U69+'M3-In'!U69)*7/(malu1+malu2+malu3+dima1+dima2+dima3+wome1+wome2+wome3+doje1+doje2+doje3+vrve1+vrve2+vrve3+zasa1+zasa2+zasa3+zodi1+zodi2+zodi3),2)</f>
        <v>0</v>
      </c>
      <c r="X69" s="6">
        <f t="shared" ref="X69:X132" si="60">P69+Q69+R69+S69+T69+U69+V69+W69</f>
        <v>0</v>
      </c>
      <c r="Y69" s="16">
        <f t="shared" ref="Y69:Y132" si="61">IF(A69=1,"Verbessern",IF(MIN(38,ROUND(O69*X69,2))&lt;&gt;0,MIN(38,ROUND(O69*X69,2)),0))</f>
        <v>0</v>
      </c>
      <c r="Z69" s="42">
        <f t="shared" ref="Z69:Z132" si="62">IF(Y69&lt;38,1,0)</f>
        <v>1</v>
      </c>
      <c r="AA69" s="16" t="str">
        <f t="shared" ref="AA69:AA132" si="63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4">IF(A69=1,"Verbessen",ROUND(AB69*O69,2))</f>
        <v>0</v>
      </c>
      <c r="AD69" s="16">
        <f t="shared" si="45"/>
        <v>0</v>
      </c>
      <c r="AE69" s="16">
        <f>'M1-In'!AI69+'M2-In'!AI69+'M3-In'!AI69</f>
        <v>0</v>
      </c>
      <c r="AF69" s="16">
        <f t="shared" ref="AF69:AF132" si="65">IF(A69=1,"Verbessern",ROUND(AE69*O69,2))</f>
        <v>0</v>
      </c>
      <c r="AG69" s="16">
        <f t="shared" si="46"/>
        <v>0</v>
      </c>
      <c r="AH69" s="16">
        <f>'M1-In'!AJ69+'M2-In'!AJ69+'M3-In'!AJ69</f>
        <v>0</v>
      </c>
      <c r="AI69" s="16">
        <f t="shared" ref="AI69:AI132" si="66">IF(A69=1,"Verbessern",ROUND(AH69*O69,2))</f>
        <v>0</v>
      </c>
      <c r="AJ69" s="16">
        <f t="shared" si="47"/>
        <v>0</v>
      </c>
      <c r="AK69" s="16">
        <f>'M1-In'!AK69+'M2-In'!AK69+'M3-In'!AK69</f>
        <v>0</v>
      </c>
      <c r="AL69" s="16">
        <f t="shared" ref="AL69:AL132" si="67">IF(A69=1,"Verbessern",ROUND(AK69*O69,2))</f>
        <v>0</v>
      </c>
      <c r="AM69" s="16">
        <f t="shared" si="48"/>
        <v>0</v>
      </c>
      <c r="AN69" s="16">
        <f>'M1-In'!AL69+'M2-In'!AL69+'M3-In'!AL69</f>
        <v>0</v>
      </c>
      <c r="AO69" s="16">
        <f t="shared" ref="AO69:AO132" si="68">IF(A69=1,"Verbessern",ROUND(AN69*O69,2))</f>
        <v>0</v>
      </c>
      <c r="AP69" s="16">
        <f t="shared" si="49"/>
        <v>0</v>
      </c>
      <c r="AQ69" s="16">
        <f>'M1-In'!AM69+'M2-In'!AM69+'M3-In'!AM69</f>
        <v>0</v>
      </c>
      <c r="AR69" s="16">
        <f t="shared" ref="AR69:AR132" si="69">IF(A69=1,"Verbessern",ROUND(AQ69*O69,2))</f>
        <v>0</v>
      </c>
      <c r="AS69" s="16">
        <f t="shared" si="50"/>
        <v>0</v>
      </c>
      <c r="AT69" s="16">
        <f>BerM1!AO69+BerM2!AO69+BerM3!AO69</f>
        <v>0</v>
      </c>
      <c r="AU69" s="16">
        <f t="shared" ref="AU69:AU132" si="70">IF(A69=1,"Verbessern",IF(AT69*O69&lt;0.6,0,ROUND(AT69*O69,2)))</f>
        <v>0</v>
      </c>
      <c r="AV69" s="16">
        <f t="shared" si="51"/>
        <v>0</v>
      </c>
      <c r="AW69" s="16">
        <f ca="1">IF(A69=1,"Verbessern",MIN(gmk,BerM1!AQ69+BerM2!AQ69+BerM3!AQ69))</f>
        <v>0</v>
      </c>
      <c r="AX69" s="16">
        <f t="shared" ca="1" si="52"/>
        <v>0</v>
      </c>
      <c r="AY69" s="16">
        <f t="shared" ca="1" si="53"/>
        <v>0</v>
      </c>
      <c r="AZ69" s="16">
        <f t="shared" ca="1" si="54"/>
        <v>0</v>
      </c>
      <c r="BA69" s="6">
        <f t="shared" ref="BA69:BA132" si="71">MIN(ROUND(K69/494,2),1)</f>
        <v>0</v>
      </c>
      <c r="BB69" s="6">
        <f t="shared" si="55"/>
        <v>0</v>
      </c>
      <c r="BC69" s="285">
        <f t="shared" ref="BC69:BC132" si="72">IF(BB69&gt;=0.8,ROUND(1/BB69,7),IF(AND(BB69&gt;=0.55,BB69&lt;0.8),1+BB69-0.55,IF(BB69&lt;0.275,IF(OR(Y69&gt;=19,Z69=0),1,0),1)))</f>
        <v>0</v>
      </c>
      <c r="BD69" s="16">
        <f t="shared" ca="1" si="56"/>
        <v>0</v>
      </c>
      <c r="BE69" s="42">
        <f t="shared" ca="1" si="57"/>
        <v>0</v>
      </c>
      <c r="BF69" s="16">
        <f ca="1">IF(A69=1,"Verbessern",BerM1!AT69+BerM2!AT69+BerM3!AT69)</f>
        <v>0</v>
      </c>
      <c r="BG69" s="16">
        <f t="shared" ref="BG69:BG132" ca="1" si="73">BD69+BF69</f>
        <v>0</v>
      </c>
      <c r="BH69" s="16">
        <f t="shared" ref="BH69:BH132" ca="1" si="74">IF(A69=1,"Verbessern",AY69-BF69)</f>
        <v>0</v>
      </c>
      <c r="BI69" s="16">
        <f t="shared" ref="BI69:BI132" ca="1" si="75">IF(A69=1,"Verbessern",AX69-BD69)</f>
        <v>0</v>
      </c>
      <c r="BJ69" s="16">
        <f t="shared" ref="BJ69:BJ132" ca="1" si="76">BH69+BI69</f>
        <v>0</v>
      </c>
      <c r="BK69" s="16">
        <f t="shared" ca="1" si="58"/>
        <v>0</v>
      </c>
      <c r="BL69" s="6">
        <f t="shared" ca="1" si="59"/>
        <v>0</v>
      </c>
      <c r="BM69" s="92">
        <f t="shared" ref="BM69:BM132" ca="1" si="77">IF(A69=1,"Verbessern",BI69+BK69+BL69)</f>
        <v>0</v>
      </c>
      <c r="BN69" s="16">
        <f t="shared" ref="BN69:BN132" ca="1" si="78">IF(A69=1,"Verbessern",BJ69+BK69+BL69)</f>
        <v>0</v>
      </c>
      <c r="BO69" s="16" t="str">
        <f t="shared" ref="BO69:BO132" si="79">IF(J69&gt;H69,"ÜBERKAPAZITÄT","OK")</f>
        <v>OK</v>
      </c>
      <c r="BP69" s="16">
        <f t="shared" ref="BP69:BP132" si="80">IF(BO69="ÜBERKAPZITÄT",ROUND((J69-H69)*100/H69,2),0)</f>
        <v>0</v>
      </c>
      <c r="BQ69" s="93"/>
      <c r="BR69" s="16">
        <f t="shared" ref="BR69:BR132" si="81" xml:space="preserve"> MIN(K69+AC69+AI69+AL69+AO69+AR69+AU69,494)</f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43101</v>
      </c>
      <c r="D70" s="65">
        <f>Ident!F70-C70+1-(INT((CHOOSE(WEEKDAY(C70),0,1,2,3,4,5,6)+(Ident!F70-C70+1))/7))-(INT((CHOOSE(WEEKDAY(C70),6,0,1,2,3,4,5)+(Ident!F70-C70+1))/7))</f>
        <v>-30785</v>
      </c>
      <c r="E70" s="6">
        <f>Kal!B$13-C70+1-(INT((CHOOSE(WEEKDAY(C70),0,1,2,3,4,5,6)+(Kal!B$13-C70+1))/7))-(INT((CHOOSE(WEEKDAY(C70),6,0,1,2,3,4,5)+(Kal!B$13-C70+1))/7))</f>
        <v>65</v>
      </c>
      <c r="F70" s="6">
        <f>Ident!F70-Kal!A$11+1-(INT((CHOOSE(WEEKDAY(Kal!A$11),0,1,2,3,4,5,6)+(Ident!F70-Kal!A$11+1))/7))-(INT((CHOOSE(WEEKDAY(Kal!A$11),6,0,1,2,3,4,5)+(Ident!F70-Kal!A$11+1))/7))</f>
        <v>-30785</v>
      </c>
      <c r="G70" s="6">
        <f>IF(AND(Ident!E70&lt;&gt;0,Ident!F70&lt;&gt;0),D70,IF(AND(Ident!E70&lt;&gt;0,Ident!F70=0),E70,IF(AND(Ident!E70=0,Ident!F70&lt;&gt;0),F70,ad5kw)))</f>
        <v>65</v>
      </c>
      <c r="H70" s="75">
        <f>ROUND(G70*Ident!L70,2)</f>
        <v>0</v>
      </c>
      <c r="I70" s="82"/>
      <c r="J70" s="73">
        <f>BerM1!W70+BerM2!W70+BerM3!W70</f>
        <v>0</v>
      </c>
      <c r="K70" s="73">
        <f t="shared" si="42"/>
        <v>0</v>
      </c>
      <c r="L70" s="73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6">
        <f>ROUND((BerM1!I70+BerM2!I70+BerM3!I70)/(malu1+malu2+malu3),2)</f>
        <v>0</v>
      </c>
      <c r="Q70" s="6">
        <f>ROUND((BerM1!J70+BerM2!J70+BerM3!J70)/(dima1+dima2+dima3),2)</f>
        <v>0</v>
      </c>
      <c r="R70" s="6">
        <f>ROUND((BerM1!K70+BerM2!K70+BerM3!K70)/(wome1+wome2+wome3),2)</f>
        <v>0</v>
      </c>
      <c r="S70" s="6">
        <f>ROUND((BerM1!L70+BerM2!L70+BerM3!L70)/(doje1+doje2+doje3),2)</f>
        <v>0</v>
      </c>
      <c r="T70" s="6">
        <f>ROUND((BerM1!M70+BerM2!M70+BerM3!M70)/(vrve1+vrve2+vrve3),2)</f>
        <v>0</v>
      </c>
      <c r="U70" s="6">
        <f>ROUND((BerM1!N70+BerM2!N70+BerM3!N70)/(zasa1+zasa2+zasa3),2)</f>
        <v>0</v>
      </c>
      <c r="V70" s="6">
        <f>ROUND((BerM1!O70+BerM2!O70+BerM3!O70)/(zodi1+zodi2+zodi3),2)</f>
        <v>0</v>
      </c>
      <c r="W70" s="6">
        <f>ROUND(('M1-In'!U70+'M2-In'!U70+'M3-In'!U70)*7/(malu1+malu2+malu3+dima1+dima2+dima3+wome1+wome2+wome3+doje1+doje2+doje3+vrve1+vrve2+vrve3+zasa1+zasa2+zasa3+zodi1+zodi2+zodi3),2)</f>
        <v>0</v>
      </c>
      <c r="X70" s="6">
        <f t="shared" si="60"/>
        <v>0</v>
      </c>
      <c r="Y70" s="16">
        <f t="shared" si="61"/>
        <v>0</v>
      </c>
      <c r="Z70" s="42">
        <f t="shared" si="62"/>
        <v>1</v>
      </c>
      <c r="AA70" s="16" t="str">
        <f t="shared" si="63"/>
        <v>Teilzeit</v>
      </c>
      <c r="AB70" s="16">
        <f>'M1-In'!AG70+'M1-In'!AH70+'M2-In'!AG70+'M2-In'!AH70+'M3-In'!AG70+'M3-In'!AH70</f>
        <v>0</v>
      </c>
      <c r="AC70" s="16">
        <f t="shared" si="64"/>
        <v>0</v>
      </c>
      <c r="AD70" s="16">
        <f t="shared" si="45"/>
        <v>0</v>
      </c>
      <c r="AE70" s="16">
        <f>'M1-In'!AI70+'M2-In'!AI70+'M3-In'!AI70</f>
        <v>0</v>
      </c>
      <c r="AF70" s="16">
        <f t="shared" si="65"/>
        <v>0</v>
      </c>
      <c r="AG70" s="16">
        <f t="shared" si="46"/>
        <v>0</v>
      </c>
      <c r="AH70" s="16">
        <f>'M1-In'!AJ70+'M2-In'!AJ70+'M3-In'!AJ70</f>
        <v>0</v>
      </c>
      <c r="AI70" s="16">
        <f t="shared" si="66"/>
        <v>0</v>
      </c>
      <c r="AJ70" s="16">
        <f t="shared" si="47"/>
        <v>0</v>
      </c>
      <c r="AK70" s="16">
        <f>'M1-In'!AK70+'M2-In'!AK70+'M3-In'!AK70</f>
        <v>0</v>
      </c>
      <c r="AL70" s="16">
        <f t="shared" si="67"/>
        <v>0</v>
      </c>
      <c r="AM70" s="16">
        <f t="shared" si="48"/>
        <v>0</v>
      </c>
      <c r="AN70" s="16">
        <f>'M1-In'!AL70+'M2-In'!AL70+'M3-In'!AL70</f>
        <v>0</v>
      </c>
      <c r="AO70" s="16">
        <f t="shared" si="68"/>
        <v>0</v>
      </c>
      <c r="AP70" s="16">
        <f t="shared" si="49"/>
        <v>0</v>
      </c>
      <c r="AQ70" s="16">
        <f>'M1-In'!AM70+'M2-In'!AM70+'M3-In'!AM70</f>
        <v>0</v>
      </c>
      <c r="AR70" s="16">
        <f t="shared" si="69"/>
        <v>0</v>
      </c>
      <c r="AS70" s="16">
        <f t="shared" si="50"/>
        <v>0</v>
      </c>
      <c r="AT70" s="16">
        <f>BerM1!AO70+BerM2!AO70+BerM3!AO70</f>
        <v>0</v>
      </c>
      <c r="AU70" s="16">
        <f t="shared" si="70"/>
        <v>0</v>
      </c>
      <c r="AV70" s="16">
        <f t="shared" si="51"/>
        <v>0</v>
      </c>
      <c r="AW70" s="16">
        <f ca="1">IF(A70=1,"Verbessern",MIN(gmk,BerM1!AQ70+BerM2!AQ70+BerM3!AQ70))</f>
        <v>0</v>
      </c>
      <c r="AX70" s="16">
        <f t="shared" ca="1" si="52"/>
        <v>0</v>
      </c>
      <c r="AY70" s="16">
        <f t="shared" ca="1" si="53"/>
        <v>0</v>
      </c>
      <c r="AZ70" s="16">
        <f t="shared" ca="1" si="54"/>
        <v>0</v>
      </c>
      <c r="BA70" s="6">
        <f t="shared" si="71"/>
        <v>0</v>
      </c>
      <c r="BB70" s="6">
        <f t="shared" si="55"/>
        <v>0</v>
      </c>
      <c r="BC70" s="285">
        <f t="shared" si="72"/>
        <v>0</v>
      </c>
      <c r="BD70" s="16">
        <f t="shared" ca="1" si="56"/>
        <v>0</v>
      </c>
      <c r="BE70" s="42">
        <f t="shared" ca="1" si="57"/>
        <v>0</v>
      </c>
      <c r="BF70" s="16">
        <f ca="1">IF(A70=1,"Verbessern",BerM1!AT70+BerM2!AT70+BerM3!AT70)</f>
        <v>0</v>
      </c>
      <c r="BG70" s="16">
        <f t="shared" ca="1" si="73"/>
        <v>0</v>
      </c>
      <c r="BH70" s="16">
        <f t="shared" ca="1" si="74"/>
        <v>0</v>
      </c>
      <c r="BI70" s="16">
        <f t="shared" ca="1" si="75"/>
        <v>0</v>
      </c>
      <c r="BJ70" s="16">
        <f t="shared" ca="1" si="76"/>
        <v>0</v>
      </c>
      <c r="BK70" s="16">
        <f t="shared" ca="1" si="58"/>
        <v>0</v>
      </c>
      <c r="BL70" s="6">
        <f t="shared" ca="1" si="59"/>
        <v>0</v>
      </c>
      <c r="BM70" s="92">
        <f t="shared" ca="1" si="77"/>
        <v>0</v>
      </c>
      <c r="BN70" s="16">
        <f t="shared" ca="1" si="78"/>
        <v>0</v>
      </c>
      <c r="BO70" s="16" t="str">
        <f t="shared" si="79"/>
        <v>OK</v>
      </c>
      <c r="BP70" s="16">
        <f t="shared" si="80"/>
        <v>0</v>
      </c>
      <c r="BQ70" s="93"/>
      <c r="BR70" s="16">
        <f t="shared" si="81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43101</v>
      </c>
      <c r="D71" s="65">
        <f>Ident!F71-C71+1-(INT((CHOOSE(WEEKDAY(C71),0,1,2,3,4,5,6)+(Ident!F71-C71+1))/7))-(INT((CHOOSE(WEEKDAY(C71),6,0,1,2,3,4,5)+(Ident!F71-C71+1))/7))</f>
        <v>-30785</v>
      </c>
      <c r="E71" s="6">
        <f>Kal!B$13-C71+1-(INT((CHOOSE(WEEKDAY(C71),0,1,2,3,4,5,6)+(Kal!B$13-C71+1))/7))-(INT((CHOOSE(WEEKDAY(C71),6,0,1,2,3,4,5)+(Kal!B$13-C71+1))/7))</f>
        <v>65</v>
      </c>
      <c r="F71" s="6">
        <f>Ident!F71-Kal!A$11+1-(INT((CHOOSE(WEEKDAY(Kal!A$11),0,1,2,3,4,5,6)+(Ident!F71-Kal!A$11+1))/7))-(INT((CHOOSE(WEEKDAY(Kal!A$11),6,0,1,2,3,4,5)+(Ident!F71-Kal!A$11+1))/7))</f>
        <v>-30785</v>
      </c>
      <c r="G71" s="6">
        <f>IF(AND(Ident!E71&lt;&gt;0,Ident!F71&lt;&gt;0),D71,IF(AND(Ident!E71&lt;&gt;0,Ident!F71=0),E71,IF(AND(Ident!E71=0,Ident!F71&lt;&gt;0),F71,ad5kw)))</f>
        <v>65</v>
      </c>
      <c r="H71" s="75">
        <f>ROUND(G71*Ident!L71,2)</f>
        <v>0</v>
      </c>
      <c r="I71" s="82"/>
      <c r="J71" s="73">
        <f>BerM1!W71+BerM2!W71+BerM3!W71</f>
        <v>0</v>
      </c>
      <c r="K71" s="73">
        <f t="shared" si="42"/>
        <v>0</v>
      </c>
      <c r="L71" s="73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6">
        <f>ROUND((BerM1!I71+BerM2!I71+BerM3!I71)/(malu1+malu2+malu3),2)</f>
        <v>0</v>
      </c>
      <c r="Q71" s="6">
        <f>ROUND((BerM1!J71+BerM2!J71+BerM3!J71)/(dima1+dima2+dima3),2)</f>
        <v>0</v>
      </c>
      <c r="R71" s="6">
        <f>ROUND((BerM1!K71+BerM2!K71+BerM3!K71)/(wome1+wome2+wome3),2)</f>
        <v>0</v>
      </c>
      <c r="S71" s="6">
        <f>ROUND((BerM1!L71+BerM2!L71+BerM3!L71)/(doje1+doje2+doje3),2)</f>
        <v>0</v>
      </c>
      <c r="T71" s="6">
        <f>ROUND((BerM1!M71+BerM2!M71+BerM3!M71)/(vrve1+vrve2+vrve3),2)</f>
        <v>0</v>
      </c>
      <c r="U71" s="6">
        <f>ROUND((BerM1!N71+BerM2!N71+BerM3!N71)/(zasa1+zasa2+zasa3),2)</f>
        <v>0</v>
      </c>
      <c r="V71" s="6">
        <f>ROUND((BerM1!O71+BerM2!O71+BerM3!O71)/(zodi1+zodi2+zodi3),2)</f>
        <v>0</v>
      </c>
      <c r="W71" s="6">
        <f>ROUND(('M1-In'!U71+'M2-In'!U71+'M3-In'!U71)*7/(malu1+malu2+malu3+dima1+dima2+dima3+wome1+wome2+wome3+doje1+doje2+doje3+vrve1+vrve2+vrve3+zasa1+zasa2+zasa3+zodi1+zodi2+zodi3),2)</f>
        <v>0</v>
      </c>
      <c r="X71" s="6">
        <f t="shared" si="60"/>
        <v>0</v>
      </c>
      <c r="Y71" s="16">
        <f t="shared" si="61"/>
        <v>0</v>
      </c>
      <c r="Z71" s="42">
        <f t="shared" si="62"/>
        <v>1</v>
      </c>
      <c r="AA71" s="16" t="str">
        <f t="shared" si="63"/>
        <v>Teilzeit</v>
      </c>
      <c r="AB71" s="16">
        <f>'M1-In'!AG71+'M1-In'!AH71+'M2-In'!AG71+'M2-In'!AH71+'M3-In'!AG71+'M3-In'!AH71</f>
        <v>0</v>
      </c>
      <c r="AC71" s="16">
        <f t="shared" si="64"/>
        <v>0</v>
      </c>
      <c r="AD71" s="16">
        <f t="shared" si="45"/>
        <v>0</v>
      </c>
      <c r="AE71" s="16">
        <f>'M1-In'!AI71+'M2-In'!AI71+'M3-In'!AI71</f>
        <v>0</v>
      </c>
      <c r="AF71" s="16">
        <f t="shared" si="65"/>
        <v>0</v>
      </c>
      <c r="AG71" s="16">
        <f t="shared" si="46"/>
        <v>0</v>
      </c>
      <c r="AH71" s="16">
        <f>'M1-In'!AJ71+'M2-In'!AJ71+'M3-In'!AJ71</f>
        <v>0</v>
      </c>
      <c r="AI71" s="16">
        <f t="shared" si="66"/>
        <v>0</v>
      </c>
      <c r="AJ71" s="16">
        <f t="shared" si="47"/>
        <v>0</v>
      </c>
      <c r="AK71" s="16">
        <f>'M1-In'!AK71+'M2-In'!AK71+'M3-In'!AK71</f>
        <v>0</v>
      </c>
      <c r="AL71" s="16">
        <f t="shared" si="67"/>
        <v>0</v>
      </c>
      <c r="AM71" s="16">
        <f t="shared" si="48"/>
        <v>0</v>
      </c>
      <c r="AN71" s="16">
        <f>'M1-In'!AL71+'M2-In'!AL71+'M3-In'!AL71</f>
        <v>0</v>
      </c>
      <c r="AO71" s="16">
        <f t="shared" si="68"/>
        <v>0</v>
      </c>
      <c r="AP71" s="16">
        <f t="shared" si="49"/>
        <v>0</v>
      </c>
      <c r="AQ71" s="16">
        <f>'M1-In'!AM71+'M2-In'!AM71+'M3-In'!AM71</f>
        <v>0</v>
      </c>
      <c r="AR71" s="16">
        <f t="shared" si="69"/>
        <v>0</v>
      </c>
      <c r="AS71" s="16">
        <f t="shared" si="50"/>
        <v>0</v>
      </c>
      <c r="AT71" s="16">
        <f>BerM1!AO71+BerM2!AO71+BerM3!AO71</f>
        <v>0</v>
      </c>
      <c r="AU71" s="16">
        <f t="shared" si="70"/>
        <v>0</v>
      </c>
      <c r="AV71" s="16">
        <f t="shared" si="51"/>
        <v>0</v>
      </c>
      <c r="AW71" s="16">
        <f ca="1">IF(A71=1,"Verbessern",MIN(gmk,BerM1!AQ71+BerM2!AQ71+BerM3!AQ71))</f>
        <v>0</v>
      </c>
      <c r="AX71" s="16">
        <f t="shared" ca="1" si="52"/>
        <v>0</v>
      </c>
      <c r="AY71" s="16">
        <f t="shared" ca="1" si="53"/>
        <v>0</v>
      </c>
      <c r="AZ71" s="16">
        <f t="shared" ca="1" si="54"/>
        <v>0</v>
      </c>
      <c r="BA71" s="6">
        <f t="shared" si="71"/>
        <v>0</v>
      </c>
      <c r="BB71" s="6">
        <f t="shared" si="55"/>
        <v>0</v>
      </c>
      <c r="BC71" s="285">
        <f t="shared" si="72"/>
        <v>0</v>
      </c>
      <c r="BD71" s="16">
        <f t="shared" ca="1" si="56"/>
        <v>0</v>
      </c>
      <c r="BE71" s="42">
        <f t="shared" ca="1" si="57"/>
        <v>0</v>
      </c>
      <c r="BF71" s="16">
        <f ca="1">IF(A71=1,"Verbessern",BerM1!AT71+BerM2!AT71+BerM3!AT71)</f>
        <v>0</v>
      </c>
      <c r="BG71" s="16">
        <f t="shared" ca="1" si="73"/>
        <v>0</v>
      </c>
      <c r="BH71" s="16">
        <f t="shared" ca="1" si="74"/>
        <v>0</v>
      </c>
      <c r="BI71" s="16">
        <f t="shared" ca="1" si="75"/>
        <v>0</v>
      </c>
      <c r="BJ71" s="16">
        <f t="shared" ca="1" si="76"/>
        <v>0</v>
      </c>
      <c r="BK71" s="16">
        <f t="shared" ca="1" si="58"/>
        <v>0</v>
      </c>
      <c r="BL71" s="6">
        <f t="shared" ca="1" si="59"/>
        <v>0</v>
      </c>
      <c r="BM71" s="92">
        <f t="shared" ca="1" si="77"/>
        <v>0</v>
      </c>
      <c r="BN71" s="16">
        <f t="shared" ca="1" si="78"/>
        <v>0</v>
      </c>
      <c r="BO71" s="16" t="str">
        <f t="shared" si="79"/>
        <v>OK</v>
      </c>
      <c r="BP71" s="16">
        <f t="shared" si="80"/>
        <v>0</v>
      </c>
      <c r="BQ71" s="93"/>
      <c r="BR71" s="16">
        <f t="shared" si="81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43101</v>
      </c>
      <c r="D72" s="65">
        <f>Ident!F72-C72+1-(INT((CHOOSE(WEEKDAY(C72),0,1,2,3,4,5,6)+(Ident!F72-C72+1))/7))-(INT((CHOOSE(WEEKDAY(C72),6,0,1,2,3,4,5)+(Ident!F72-C72+1))/7))</f>
        <v>-30785</v>
      </c>
      <c r="E72" s="6">
        <f>Kal!B$13-C72+1-(INT((CHOOSE(WEEKDAY(C72),0,1,2,3,4,5,6)+(Kal!B$13-C72+1))/7))-(INT((CHOOSE(WEEKDAY(C72),6,0,1,2,3,4,5)+(Kal!B$13-C72+1))/7))</f>
        <v>65</v>
      </c>
      <c r="F72" s="6">
        <f>Ident!F72-Kal!A$11+1-(INT((CHOOSE(WEEKDAY(Kal!A$11),0,1,2,3,4,5,6)+(Ident!F72-Kal!A$11+1))/7))-(INT((CHOOSE(WEEKDAY(Kal!A$11),6,0,1,2,3,4,5)+(Ident!F72-Kal!A$11+1))/7))</f>
        <v>-30785</v>
      </c>
      <c r="G72" s="6">
        <f>IF(AND(Ident!E72&lt;&gt;0,Ident!F72&lt;&gt;0),D72,IF(AND(Ident!E72&lt;&gt;0,Ident!F72=0),E72,IF(AND(Ident!E72=0,Ident!F72&lt;&gt;0),F72,ad5kw)))</f>
        <v>65</v>
      </c>
      <c r="H72" s="75">
        <f>ROUND(G72*Ident!L72,2)</f>
        <v>0</v>
      </c>
      <c r="I72" s="82"/>
      <c r="J72" s="73">
        <f>BerM1!W72+BerM2!W72+BerM3!W72</f>
        <v>0</v>
      </c>
      <c r="K72" s="73">
        <f t="shared" si="42"/>
        <v>0</v>
      </c>
      <c r="L72" s="73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6">
        <f>ROUND((BerM1!I72+BerM2!I72+BerM3!I72)/(malu1+malu2+malu3),2)</f>
        <v>0</v>
      </c>
      <c r="Q72" s="6">
        <f>ROUND((BerM1!J72+BerM2!J72+BerM3!J72)/(dima1+dima2+dima3),2)</f>
        <v>0</v>
      </c>
      <c r="R72" s="6">
        <f>ROUND((BerM1!K72+BerM2!K72+BerM3!K72)/(wome1+wome2+wome3),2)</f>
        <v>0</v>
      </c>
      <c r="S72" s="6">
        <f>ROUND((BerM1!L72+BerM2!L72+BerM3!L72)/(doje1+doje2+doje3),2)</f>
        <v>0</v>
      </c>
      <c r="T72" s="6">
        <f>ROUND((BerM1!M72+BerM2!M72+BerM3!M72)/(vrve1+vrve2+vrve3),2)</f>
        <v>0</v>
      </c>
      <c r="U72" s="6">
        <f>ROUND((BerM1!N72+BerM2!N72+BerM3!N72)/(zasa1+zasa2+zasa3),2)</f>
        <v>0</v>
      </c>
      <c r="V72" s="6">
        <f>ROUND((BerM1!O72+BerM2!O72+BerM3!O72)/(zodi1+zodi2+zodi3),2)</f>
        <v>0</v>
      </c>
      <c r="W72" s="6">
        <f>ROUND(('M1-In'!U72+'M2-In'!U72+'M3-In'!U72)*7/(malu1+malu2+malu3+dima1+dima2+dima3+wome1+wome2+wome3+doje1+doje2+doje3+vrve1+vrve2+vrve3+zasa1+zasa2+zasa3+zodi1+zodi2+zodi3),2)</f>
        <v>0</v>
      </c>
      <c r="X72" s="6">
        <f t="shared" si="60"/>
        <v>0</v>
      </c>
      <c r="Y72" s="16">
        <f t="shared" si="61"/>
        <v>0</v>
      </c>
      <c r="Z72" s="42">
        <f t="shared" si="62"/>
        <v>1</v>
      </c>
      <c r="AA72" s="16" t="str">
        <f t="shared" si="63"/>
        <v>Teilzeit</v>
      </c>
      <c r="AB72" s="16">
        <f>'M1-In'!AG72+'M1-In'!AH72+'M2-In'!AG72+'M2-In'!AH72+'M3-In'!AG72+'M3-In'!AH72</f>
        <v>0</v>
      </c>
      <c r="AC72" s="16">
        <f t="shared" si="64"/>
        <v>0</v>
      </c>
      <c r="AD72" s="16">
        <f t="shared" si="45"/>
        <v>0</v>
      </c>
      <c r="AE72" s="16">
        <f>'M1-In'!AI72+'M2-In'!AI72+'M3-In'!AI72</f>
        <v>0</v>
      </c>
      <c r="AF72" s="16">
        <f t="shared" si="65"/>
        <v>0</v>
      </c>
      <c r="AG72" s="16">
        <f t="shared" si="46"/>
        <v>0</v>
      </c>
      <c r="AH72" s="16">
        <f>'M1-In'!AJ72+'M2-In'!AJ72+'M3-In'!AJ72</f>
        <v>0</v>
      </c>
      <c r="AI72" s="16">
        <f t="shared" si="66"/>
        <v>0</v>
      </c>
      <c r="AJ72" s="16">
        <f t="shared" si="47"/>
        <v>0</v>
      </c>
      <c r="AK72" s="16">
        <f>'M1-In'!AK72+'M2-In'!AK72+'M3-In'!AK72</f>
        <v>0</v>
      </c>
      <c r="AL72" s="16">
        <f t="shared" si="67"/>
        <v>0</v>
      </c>
      <c r="AM72" s="16">
        <f t="shared" si="48"/>
        <v>0</v>
      </c>
      <c r="AN72" s="16">
        <f>'M1-In'!AL72+'M2-In'!AL72+'M3-In'!AL72</f>
        <v>0</v>
      </c>
      <c r="AO72" s="16">
        <f t="shared" si="68"/>
        <v>0</v>
      </c>
      <c r="AP72" s="16">
        <f t="shared" si="49"/>
        <v>0</v>
      </c>
      <c r="AQ72" s="16">
        <f>'M1-In'!AM72+'M2-In'!AM72+'M3-In'!AM72</f>
        <v>0</v>
      </c>
      <c r="AR72" s="16">
        <f t="shared" si="69"/>
        <v>0</v>
      </c>
      <c r="AS72" s="16">
        <f t="shared" si="50"/>
        <v>0</v>
      </c>
      <c r="AT72" s="16">
        <f>BerM1!AO72+BerM2!AO72+BerM3!AO72</f>
        <v>0</v>
      </c>
      <c r="AU72" s="16">
        <f t="shared" si="70"/>
        <v>0</v>
      </c>
      <c r="AV72" s="16">
        <f t="shared" si="51"/>
        <v>0</v>
      </c>
      <c r="AW72" s="16">
        <f ca="1">IF(A72=1,"Verbessern",MIN(gmk,BerM1!AQ72+BerM2!AQ72+BerM3!AQ72))</f>
        <v>0</v>
      </c>
      <c r="AX72" s="16">
        <f t="shared" ca="1" si="52"/>
        <v>0</v>
      </c>
      <c r="AY72" s="16">
        <f t="shared" ca="1" si="53"/>
        <v>0</v>
      </c>
      <c r="AZ72" s="16">
        <f t="shared" ca="1" si="54"/>
        <v>0</v>
      </c>
      <c r="BA72" s="6">
        <f t="shared" si="71"/>
        <v>0</v>
      </c>
      <c r="BB72" s="6">
        <f t="shared" si="55"/>
        <v>0</v>
      </c>
      <c r="BC72" s="285">
        <f t="shared" si="72"/>
        <v>0</v>
      </c>
      <c r="BD72" s="16">
        <f t="shared" ca="1" si="56"/>
        <v>0</v>
      </c>
      <c r="BE72" s="42">
        <f t="shared" ca="1" si="57"/>
        <v>0</v>
      </c>
      <c r="BF72" s="16">
        <f ca="1">IF(A72=1,"Verbessern",BerM1!AT72+BerM2!AT72+BerM3!AT72)</f>
        <v>0</v>
      </c>
      <c r="BG72" s="16">
        <f t="shared" ca="1" si="73"/>
        <v>0</v>
      </c>
      <c r="BH72" s="16">
        <f t="shared" ca="1" si="74"/>
        <v>0</v>
      </c>
      <c r="BI72" s="16">
        <f t="shared" ca="1" si="75"/>
        <v>0</v>
      </c>
      <c r="BJ72" s="16">
        <f t="shared" ca="1" si="76"/>
        <v>0</v>
      </c>
      <c r="BK72" s="16">
        <f t="shared" ca="1" si="58"/>
        <v>0</v>
      </c>
      <c r="BL72" s="6">
        <f t="shared" ca="1" si="59"/>
        <v>0</v>
      </c>
      <c r="BM72" s="92">
        <f t="shared" ca="1" si="77"/>
        <v>0</v>
      </c>
      <c r="BN72" s="16">
        <f t="shared" ca="1" si="78"/>
        <v>0</v>
      </c>
      <c r="BO72" s="16" t="str">
        <f t="shared" si="79"/>
        <v>OK</v>
      </c>
      <c r="BP72" s="16">
        <f t="shared" si="80"/>
        <v>0</v>
      </c>
      <c r="BQ72" s="93"/>
      <c r="BR72" s="16">
        <f t="shared" si="81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43101</v>
      </c>
      <c r="D73" s="65">
        <f>Ident!F73-C73+1-(INT((CHOOSE(WEEKDAY(C73),0,1,2,3,4,5,6)+(Ident!F73-C73+1))/7))-(INT((CHOOSE(WEEKDAY(C73),6,0,1,2,3,4,5)+(Ident!F73-C73+1))/7))</f>
        <v>-30785</v>
      </c>
      <c r="E73" s="6">
        <f>Kal!B$13-C73+1-(INT((CHOOSE(WEEKDAY(C73),0,1,2,3,4,5,6)+(Kal!B$13-C73+1))/7))-(INT((CHOOSE(WEEKDAY(C73),6,0,1,2,3,4,5)+(Kal!B$13-C73+1))/7))</f>
        <v>65</v>
      </c>
      <c r="F73" s="6">
        <f>Ident!F73-Kal!A$11+1-(INT((CHOOSE(WEEKDAY(Kal!A$11),0,1,2,3,4,5,6)+(Ident!F73-Kal!A$11+1))/7))-(INT((CHOOSE(WEEKDAY(Kal!A$11),6,0,1,2,3,4,5)+(Ident!F73-Kal!A$11+1))/7))</f>
        <v>-30785</v>
      </c>
      <c r="G73" s="6">
        <f>IF(AND(Ident!E73&lt;&gt;0,Ident!F73&lt;&gt;0),D73,IF(AND(Ident!E73&lt;&gt;0,Ident!F73=0),E73,IF(AND(Ident!E73=0,Ident!F73&lt;&gt;0),F73,ad5kw)))</f>
        <v>65</v>
      </c>
      <c r="H73" s="75">
        <f>ROUND(G73*Ident!L73,2)</f>
        <v>0</v>
      </c>
      <c r="I73" s="82"/>
      <c r="J73" s="73">
        <f>BerM1!W73+BerM2!W73+BerM3!W73</f>
        <v>0</v>
      </c>
      <c r="K73" s="73">
        <f t="shared" si="42"/>
        <v>0</v>
      </c>
      <c r="L73" s="73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6">
        <f>ROUND((BerM1!I73+BerM2!I73+BerM3!I73)/(malu1+malu2+malu3),2)</f>
        <v>0</v>
      </c>
      <c r="Q73" s="6">
        <f>ROUND((BerM1!J73+BerM2!J73+BerM3!J73)/(dima1+dima2+dima3),2)</f>
        <v>0</v>
      </c>
      <c r="R73" s="6">
        <f>ROUND((BerM1!K73+BerM2!K73+BerM3!K73)/(wome1+wome2+wome3),2)</f>
        <v>0</v>
      </c>
      <c r="S73" s="6">
        <f>ROUND((BerM1!L73+BerM2!L73+BerM3!L73)/(doje1+doje2+doje3),2)</f>
        <v>0</v>
      </c>
      <c r="T73" s="6">
        <f>ROUND((BerM1!M73+BerM2!M73+BerM3!M73)/(vrve1+vrve2+vrve3),2)</f>
        <v>0</v>
      </c>
      <c r="U73" s="6">
        <f>ROUND((BerM1!N73+BerM2!N73+BerM3!N73)/(zasa1+zasa2+zasa3),2)</f>
        <v>0</v>
      </c>
      <c r="V73" s="6">
        <f>ROUND((BerM1!O73+BerM2!O73+BerM3!O73)/(zodi1+zodi2+zodi3),2)</f>
        <v>0</v>
      </c>
      <c r="W73" s="6">
        <f>ROUND(('M1-In'!U73+'M2-In'!U73+'M3-In'!U73)*7/(malu1+malu2+malu3+dima1+dima2+dima3+wome1+wome2+wome3+doje1+doje2+doje3+vrve1+vrve2+vrve3+zasa1+zasa2+zasa3+zodi1+zodi2+zodi3),2)</f>
        <v>0</v>
      </c>
      <c r="X73" s="6">
        <f t="shared" si="60"/>
        <v>0</v>
      </c>
      <c r="Y73" s="16">
        <f t="shared" si="61"/>
        <v>0</v>
      </c>
      <c r="Z73" s="42">
        <f t="shared" si="62"/>
        <v>1</v>
      </c>
      <c r="AA73" s="16" t="str">
        <f t="shared" si="63"/>
        <v>Teilzeit</v>
      </c>
      <c r="AB73" s="16">
        <f>'M1-In'!AG73+'M1-In'!AH73+'M2-In'!AG73+'M2-In'!AH73+'M3-In'!AG73+'M3-In'!AH73</f>
        <v>0</v>
      </c>
      <c r="AC73" s="16">
        <f t="shared" si="64"/>
        <v>0</v>
      </c>
      <c r="AD73" s="16">
        <f t="shared" si="45"/>
        <v>0</v>
      </c>
      <c r="AE73" s="16">
        <f>'M1-In'!AI73+'M2-In'!AI73+'M3-In'!AI73</f>
        <v>0</v>
      </c>
      <c r="AF73" s="16">
        <f t="shared" si="65"/>
        <v>0</v>
      </c>
      <c r="AG73" s="16">
        <f t="shared" si="46"/>
        <v>0</v>
      </c>
      <c r="AH73" s="16">
        <f>'M1-In'!AJ73+'M2-In'!AJ73+'M3-In'!AJ73</f>
        <v>0</v>
      </c>
      <c r="AI73" s="16">
        <f t="shared" si="66"/>
        <v>0</v>
      </c>
      <c r="AJ73" s="16">
        <f t="shared" si="47"/>
        <v>0</v>
      </c>
      <c r="AK73" s="16">
        <f>'M1-In'!AK73+'M2-In'!AK73+'M3-In'!AK73</f>
        <v>0</v>
      </c>
      <c r="AL73" s="16">
        <f t="shared" si="67"/>
        <v>0</v>
      </c>
      <c r="AM73" s="16">
        <f t="shared" si="48"/>
        <v>0</v>
      </c>
      <c r="AN73" s="16">
        <f>'M1-In'!AL73+'M2-In'!AL73+'M3-In'!AL73</f>
        <v>0</v>
      </c>
      <c r="AO73" s="16">
        <f t="shared" si="68"/>
        <v>0</v>
      </c>
      <c r="AP73" s="16">
        <f t="shared" si="49"/>
        <v>0</v>
      </c>
      <c r="AQ73" s="16">
        <f>'M1-In'!AM73+'M2-In'!AM73+'M3-In'!AM73</f>
        <v>0</v>
      </c>
      <c r="AR73" s="16">
        <f t="shared" si="69"/>
        <v>0</v>
      </c>
      <c r="AS73" s="16">
        <f t="shared" si="50"/>
        <v>0</v>
      </c>
      <c r="AT73" s="16">
        <f>BerM1!AO73+BerM2!AO73+BerM3!AO73</f>
        <v>0</v>
      </c>
      <c r="AU73" s="16">
        <f t="shared" si="70"/>
        <v>0</v>
      </c>
      <c r="AV73" s="16">
        <f t="shared" si="51"/>
        <v>0</v>
      </c>
      <c r="AW73" s="16">
        <f ca="1">IF(A73=1,"Verbessern",MIN(gmk,BerM1!AQ73+BerM2!AQ73+BerM3!AQ73))</f>
        <v>0</v>
      </c>
      <c r="AX73" s="16">
        <f t="shared" ca="1" si="52"/>
        <v>0</v>
      </c>
      <c r="AY73" s="16">
        <f t="shared" ca="1" si="53"/>
        <v>0</v>
      </c>
      <c r="AZ73" s="16">
        <f t="shared" ca="1" si="54"/>
        <v>0</v>
      </c>
      <c r="BA73" s="6">
        <f t="shared" si="71"/>
        <v>0</v>
      </c>
      <c r="BB73" s="6">
        <f t="shared" si="55"/>
        <v>0</v>
      </c>
      <c r="BC73" s="285">
        <f t="shared" si="72"/>
        <v>0</v>
      </c>
      <c r="BD73" s="16">
        <f t="shared" ca="1" si="56"/>
        <v>0</v>
      </c>
      <c r="BE73" s="42">
        <f t="shared" ca="1" si="57"/>
        <v>0</v>
      </c>
      <c r="BF73" s="16">
        <f ca="1">IF(A73=1,"Verbessern",BerM1!AT73+BerM2!AT73+BerM3!AT73)</f>
        <v>0</v>
      </c>
      <c r="BG73" s="16">
        <f t="shared" ca="1" si="73"/>
        <v>0</v>
      </c>
      <c r="BH73" s="16">
        <f t="shared" ca="1" si="74"/>
        <v>0</v>
      </c>
      <c r="BI73" s="16">
        <f t="shared" ca="1" si="75"/>
        <v>0</v>
      </c>
      <c r="BJ73" s="16">
        <f t="shared" ca="1" si="76"/>
        <v>0</v>
      </c>
      <c r="BK73" s="16">
        <f t="shared" ca="1" si="58"/>
        <v>0</v>
      </c>
      <c r="BL73" s="6">
        <f t="shared" ca="1" si="59"/>
        <v>0</v>
      </c>
      <c r="BM73" s="92">
        <f t="shared" ca="1" si="77"/>
        <v>0</v>
      </c>
      <c r="BN73" s="16">
        <f t="shared" ca="1" si="78"/>
        <v>0</v>
      </c>
      <c r="BO73" s="16" t="str">
        <f t="shared" si="79"/>
        <v>OK</v>
      </c>
      <c r="BP73" s="16">
        <f t="shared" si="80"/>
        <v>0</v>
      </c>
      <c r="BQ73" s="93"/>
      <c r="BR73" s="16">
        <f t="shared" si="81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43101</v>
      </c>
      <c r="D74" s="65">
        <f>Ident!F74-C74+1-(INT((CHOOSE(WEEKDAY(C74),0,1,2,3,4,5,6)+(Ident!F74-C74+1))/7))-(INT((CHOOSE(WEEKDAY(C74),6,0,1,2,3,4,5)+(Ident!F74-C74+1))/7))</f>
        <v>-30785</v>
      </c>
      <c r="E74" s="6">
        <f>Kal!B$13-C74+1-(INT((CHOOSE(WEEKDAY(C74),0,1,2,3,4,5,6)+(Kal!B$13-C74+1))/7))-(INT((CHOOSE(WEEKDAY(C74),6,0,1,2,3,4,5)+(Kal!B$13-C74+1))/7))</f>
        <v>65</v>
      </c>
      <c r="F74" s="6">
        <f>Ident!F74-Kal!A$11+1-(INT((CHOOSE(WEEKDAY(Kal!A$11),0,1,2,3,4,5,6)+(Ident!F74-Kal!A$11+1))/7))-(INT((CHOOSE(WEEKDAY(Kal!A$11),6,0,1,2,3,4,5)+(Ident!F74-Kal!A$11+1))/7))</f>
        <v>-30785</v>
      </c>
      <c r="G74" s="6">
        <f>IF(AND(Ident!E74&lt;&gt;0,Ident!F74&lt;&gt;0),D74,IF(AND(Ident!E74&lt;&gt;0,Ident!F74=0),E74,IF(AND(Ident!E74=0,Ident!F74&lt;&gt;0),F74,ad5kw)))</f>
        <v>65</v>
      </c>
      <c r="H74" s="75">
        <f>ROUND(G74*Ident!L74,2)</f>
        <v>0</v>
      </c>
      <c r="I74" s="82"/>
      <c r="J74" s="73">
        <f>BerM1!W74+BerM2!W74+BerM3!W74</f>
        <v>0</v>
      </c>
      <c r="K74" s="73">
        <f t="shared" si="42"/>
        <v>0</v>
      </c>
      <c r="L74" s="73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6">
        <f>ROUND((BerM1!I74+BerM2!I74+BerM3!I74)/(malu1+malu2+malu3),2)</f>
        <v>0</v>
      </c>
      <c r="Q74" s="6">
        <f>ROUND((BerM1!J74+BerM2!J74+BerM3!J74)/(dima1+dima2+dima3),2)</f>
        <v>0</v>
      </c>
      <c r="R74" s="6">
        <f>ROUND((BerM1!K74+BerM2!K74+BerM3!K74)/(wome1+wome2+wome3),2)</f>
        <v>0</v>
      </c>
      <c r="S74" s="6">
        <f>ROUND((BerM1!L74+BerM2!L74+BerM3!L74)/(doje1+doje2+doje3),2)</f>
        <v>0</v>
      </c>
      <c r="T74" s="6">
        <f>ROUND((BerM1!M74+BerM2!M74+BerM3!M74)/(vrve1+vrve2+vrve3),2)</f>
        <v>0</v>
      </c>
      <c r="U74" s="6">
        <f>ROUND((BerM1!N74+BerM2!N74+BerM3!N74)/(zasa1+zasa2+zasa3),2)</f>
        <v>0</v>
      </c>
      <c r="V74" s="6">
        <f>ROUND((BerM1!O74+BerM2!O74+BerM3!O74)/(zodi1+zodi2+zodi3),2)</f>
        <v>0</v>
      </c>
      <c r="W74" s="6">
        <f>ROUND(('M1-In'!U74+'M2-In'!U74+'M3-In'!U74)*7/(malu1+malu2+malu3+dima1+dima2+dima3+wome1+wome2+wome3+doje1+doje2+doje3+vrve1+vrve2+vrve3+zasa1+zasa2+zasa3+zodi1+zodi2+zodi3),2)</f>
        <v>0</v>
      </c>
      <c r="X74" s="6">
        <f t="shared" si="60"/>
        <v>0</v>
      </c>
      <c r="Y74" s="16">
        <f t="shared" si="61"/>
        <v>0</v>
      </c>
      <c r="Z74" s="42">
        <f t="shared" si="62"/>
        <v>1</v>
      </c>
      <c r="AA74" s="16" t="str">
        <f t="shared" si="63"/>
        <v>Teilzeit</v>
      </c>
      <c r="AB74" s="16">
        <f>'M1-In'!AG74+'M1-In'!AH74+'M2-In'!AG74+'M2-In'!AH74+'M3-In'!AG74+'M3-In'!AH74</f>
        <v>0</v>
      </c>
      <c r="AC74" s="16">
        <f t="shared" si="64"/>
        <v>0</v>
      </c>
      <c r="AD74" s="16">
        <f t="shared" si="45"/>
        <v>0</v>
      </c>
      <c r="AE74" s="16">
        <f>'M1-In'!AI74+'M2-In'!AI74+'M3-In'!AI74</f>
        <v>0</v>
      </c>
      <c r="AF74" s="16">
        <f t="shared" si="65"/>
        <v>0</v>
      </c>
      <c r="AG74" s="16">
        <f t="shared" si="46"/>
        <v>0</v>
      </c>
      <c r="AH74" s="16">
        <f>'M1-In'!AJ74+'M2-In'!AJ74+'M3-In'!AJ74</f>
        <v>0</v>
      </c>
      <c r="AI74" s="16">
        <f t="shared" si="66"/>
        <v>0</v>
      </c>
      <c r="AJ74" s="16">
        <f t="shared" si="47"/>
        <v>0</v>
      </c>
      <c r="AK74" s="16">
        <f>'M1-In'!AK74+'M2-In'!AK74+'M3-In'!AK74</f>
        <v>0</v>
      </c>
      <c r="AL74" s="16">
        <f t="shared" si="67"/>
        <v>0</v>
      </c>
      <c r="AM74" s="16">
        <f t="shared" si="48"/>
        <v>0</v>
      </c>
      <c r="AN74" s="16">
        <f>'M1-In'!AL74+'M2-In'!AL74+'M3-In'!AL74</f>
        <v>0</v>
      </c>
      <c r="AO74" s="16">
        <f t="shared" si="68"/>
        <v>0</v>
      </c>
      <c r="AP74" s="16">
        <f t="shared" si="49"/>
        <v>0</v>
      </c>
      <c r="AQ74" s="16">
        <f>'M1-In'!AM74+'M2-In'!AM74+'M3-In'!AM74</f>
        <v>0</v>
      </c>
      <c r="AR74" s="16">
        <f t="shared" si="69"/>
        <v>0</v>
      </c>
      <c r="AS74" s="16">
        <f t="shared" si="50"/>
        <v>0</v>
      </c>
      <c r="AT74" s="16">
        <f>BerM1!AO74+BerM2!AO74+BerM3!AO74</f>
        <v>0</v>
      </c>
      <c r="AU74" s="16">
        <f t="shared" si="70"/>
        <v>0</v>
      </c>
      <c r="AV74" s="16">
        <f t="shared" si="51"/>
        <v>0</v>
      </c>
      <c r="AW74" s="16">
        <f ca="1">IF(A74=1,"Verbessern",MIN(gmk,BerM1!AQ74+BerM2!AQ74+BerM3!AQ74))</f>
        <v>0</v>
      </c>
      <c r="AX74" s="16">
        <f t="shared" ca="1" si="52"/>
        <v>0</v>
      </c>
      <c r="AY74" s="16">
        <f t="shared" ca="1" si="53"/>
        <v>0</v>
      </c>
      <c r="AZ74" s="16">
        <f t="shared" ca="1" si="54"/>
        <v>0</v>
      </c>
      <c r="BA74" s="6">
        <f t="shared" si="71"/>
        <v>0</v>
      </c>
      <c r="BB74" s="6">
        <f t="shared" si="55"/>
        <v>0</v>
      </c>
      <c r="BC74" s="285">
        <f t="shared" si="72"/>
        <v>0</v>
      </c>
      <c r="BD74" s="16">
        <f t="shared" ca="1" si="56"/>
        <v>0</v>
      </c>
      <c r="BE74" s="42">
        <f t="shared" ca="1" si="57"/>
        <v>0</v>
      </c>
      <c r="BF74" s="16">
        <f ca="1">IF(A74=1,"Verbessern",BerM1!AT74+BerM2!AT74+BerM3!AT74)</f>
        <v>0</v>
      </c>
      <c r="BG74" s="16">
        <f t="shared" ca="1" si="73"/>
        <v>0</v>
      </c>
      <c r="BH74" s="16">
        <f t="shared" ca="1" si="74"/>
        <v>0</v>
      </c>
      <c r="BI74" s="16">
        <f t="shared" ca="1" si="75"/>
        <v>0</v>
      </c>
      <c r="BJ74" s="16">
        <f t="shared" ca="1" si="76"/>
        <v>0</v>
      </c>
      <c r="BK74" s="16">
        <f t="shared" ca="1" si="58"/>
        <v>0</v>
      </c>
      <c r="BL74" s="6">
        <f t="shared" ca="1" si="59"/>
        <v>0</v>
      </c>
      <c r="BM74" s="92">
        <f t="shared" ca="1" si="77"/>
        <v>0</v>
      </c>
      <c r="BN74" s="16">
        <f t="shared" ca="1" si="78"/>
        <v>0</v>
      </c>
      <c r="BO74" s="16" t="str">
        <f t="shared" si="79"/>
        <v>OK</v>
      </c>
      <c r="BP74" s="16">
        <f t="shared" si="80"/>
        <v>0</v>
      </c>
      <c r="BQ74" s="93"/>
      <c r="BR74" s="16">
        <f t="shared" si="81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43101</v>
      </c>
      <c r="D75" s="65">
        <f>Ident!F75-C75+1-(INT((CHOOSE(WEEKDAY(C75),0,1,2,3,4,5,6)+(Ident!F75-C75+1))/7))-(INT((CHOOSE(WEEKDAY(C75),6,0,1,2,3,4,5)+(Ident!F75-C75+1))/7))</f>
        <v>-30785</v>
      </c>
      <c r="E75" s="6">
        <f>Kal!B$13-C75+1-(INT((CHOOSE(WEEKDAY(C75),0,1,2,3,4,5,6)+(Kal!B$13-C75+1))/7))-(INT((CHOOSE(WEEKDAY(C75),6,0,1,2,3,4,5)+(Kal!B$13-C75+1))/7))</f>
        <v>65</v>
      </c>
      <c r="F75" s="6">
        <f>Ident!F75-Kal!A$11+1-(INT((CHOOSE(WEEKDAY(Kal!A$11),0,1,2,3,4,5,6)+(Ident!F75-Kal!A$11+1))/7))-(INT((CHOOSE(WEEKDAY(Kal!A$11),6,0,1,2,3,4,5)+(Ident!F75-Kal!A$11+1))/7))</f>
        <v>-30785</v>
      </c>
      <c r="G75" s="6">
        <f>IF(AND(Ident!E75&lt;&gt;0,Ident!F75&lt;&gt;0),D75,IF(AND(Ident!E75&lt;&gt;0,Ident!F75=0),E75,IF(AND(Ident!E75=0,Ident!F75&lt;&gt;0),F75,ad5kw)))</f>
        <v>65</v>
      </c>
      <c r="H75" s="75">
        <f>ROUND(G75*Ident!L75,2)</f>
        <v>0</v>
      </c>
      <c r="I75" s="82"/>
      <c r="J75" s="73">
        <f>BerM1!W75+BerM2!W75+BerM3!W75</f>
        <v>0</v>
      </c>
      <c r="K75" s="73">
        <f t="shared" si="42"/>
        <v>0</v>
      </c>
      <c r="L75" s="73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6">
        <f>ROUND((BerM1!I75+BerM2!I75+BerM3!I75)/(malu1+malu2+malu3),2)</f>
        <v>0</v>
      </c>
      <c r="Q75" s="6">
        <f>ROUND((BerM1!J75+BerM2!J75+BerM3!J75)/(dima1+dima2+dima3),2)</f>
        <v>0</v>
      </c>
      <c r="R75" s="6">
        <f>ROUND((BerM1!K75+BerM2!K75+BerM3!K75)/(wome1+wome2+wome3),2)</f>
        <v>0</v>
      </c>
      <c r="S75" s="6">
        <f>ROUND((BerM1!L75+BerM2!L75+BerM3!L75)/(doje1+doje2+doje3),2)</f>
        <v>0</v>
      </c>
      <c r="T75" s="6">
        <f>ROUND((BerM1!M75+BerM2!M75+BerM3!M75)/(vrve1+vrve2+vrve3),2)</f>
        <v>0</v>
      </c>
      <c r="U75" s="6">
        <f>ROUND((BerM1!N75+BerM2!N75+BerM3!N75)/(zasa1+zasa2+zasa3),2)</f>
        <v>0</v>
      </c>
      <c r="V75" s="6">
        <f>ROUND((BerM1!O75+BerM2!O75+BerM3!O75)/(zodi1+zodi2+zodi3),2)</f>
        <v>0</v>
      </c>
      <c r="W75" s="6">
        <f>ROUND(('M1-In'!U75+'M2-In'!U75+'M3-In'!U75)*7/(malu1+malu2+malu3+dima1+dima2+dima3+wome1+wome2+wome3+doje1+doje2+doje3+vrve1+vrve2+vrve3+zasa1+zasa2+zasa3+zodi1+zodi2+zodi3),2)</f>
        <v>0</v>
      </c>
      <c r="X75" s="6">
        <f t="shared" si="60"/>
        <v>0</v>
      </c>
      <c r="Y75" s="16">
        <f t="shared" si="61"/>
        <v>0</v>
      </c>
      <c r="Z75" s="42">
        <f t="shared" si="62"/>
        <v>1</v>
      </c>
      <c r="AA75" s="16" t="str">
        <f t="shared" si="63"/>
        <v>Teilzeit</v>
      </c>
      <c r="AB75" s="16">
        <f>'M1-In'!AG75+'M1-In'!AH75+'M2-In'!AG75+'M2-In'!AH75+'M3-In'!AG75+'M3-In'!AH75</f>
        <v>0</v>
      </c>
      <c r="AC75" s="16">
        <f t="shared" si="64"/>
        <v>0</v>
      </c>
      <c r="AD75" s="16">
        <f t="shared" si="45"/>
        <v>0</v>
      </c>
      <c r="AE75" s="16">
        <f>'M1-In'!AI75+'M2-In'!AI75+'M3-In'!AI75</f>
        <v>0</v>
      </c>
      <c r="AF75" s="16">
        <f t="shared" si="65"/>
        <v>0</v>
      </c>
      <c r="AG75" s="16">
        <f t="shared" si="46"/>
        <v>0</v>
      </c>
      <c r="AH75" s="16">
        <f>'M1-In'!AJ75+'M2-In'!AJ75+'M3-In'!AJ75</f>
        <v>0</v>
      </c>
      <c r="AI75" s="16">
        <f t="shared" si="66"/>
        <v>0</v>
      </c>
      <c r="AJ75" s="16">
        <f t="shared" si="47"/>
        <v>0</v>
      </c>
      <c r="AK75" s="16">
        <f>'M1-In'!AK75+'M2-In'!AK75+'M3-In'!AK75</f>
        <v>0</v>
      </c>
      <c r="AL75" s="16">
        <f t="shared" si="67"/>
        <v>0</v>
      </c>
      <c r="AM75" s="16">
        <f t="shared" si="48"/>
        <v>0</v>
      </c>
      <c r="AN75" s="16">
        <f>'M1-In'!AL75+'M2-In'!AL75+'M3-In'!AL75</f>
        <v>0</v>
      </c>
      <c r="AO75" s="16">
        <f t="shared" si="68"/>
        <v>0</v>
      </c>
      <c r="AP75" s="16">
        <f t="shared" si="49"/>
        <v>0</v>
      </c>
      <c r="AQ75" s="16">
        <f>'M1-In'!AM75+'M2-In'!AM75+'M3-In'!AM75</f>
        <v>0</v>
      </c>
      <c r="AR75" s="16">
        <f t="shared" si="69"/>
        <v>0</v>
      </c>
      <c r="AS75" s="16">
        <f t="shared" si="50"/>
        <v>0</v>
      </c>
      <c r="AT75" s="16">
        <f>BerM1!AO75+BerM2!AO75+BerM3!AO75</f>
        <v>0</v>
      </c>
      <c r="AU75" s="16">
        <f t="shared" si="70"/>
        <v>0</v>
      </c>
      <c r="AV75" s="16">
        <f t="shared" si="51"/>
        <v>0</v>
      </c>
      <c r="AW75" s="16">
        <f ca="1">IF(A75=1,"Verbessern",MIN(gmk,BerM1!AQ75+BerM2!AQ75+BerM3!AQ75))</f>
        <v>0</v>
      </c>
      <c r="AX75" s="16">
        <f t="shared" ca="1" si="52"/>
        <v>0</v>
      </c>
      <c r="AY75" s="16">
        <f t="shared" ca="1" si="53"/>
        <v>0</v>
      </c>
      <c r="AZ75" s="16">
        <f t="shared" ca="1" si="54"/>
        <v>0</v>
      </c>
      <c r="BA75" s="6">
        <f t="shared" si="71"/>
        <v>0</v>
      </c>
      <c r="BB75" s="6">
        <f t="shared" si="55"/>
        <v>0</v>
      </c>
      <c r="BC75" s="285">
        <f t="shared" si="72"/>
        <v>0</v>
      </c>
      <c r="BD75" s="16">
        <f t="shared" ca="1" si="56"/>
        <v>0</v>
      </c>
      <c r="BE75" s="42">
        <f t="shared" ca="1" si="57"/>
        <v>0</v>
      </c>
      <c r="BF75" s="16">
        <f ca="1">IF(A75=1,"Verbessern",BerM1!AT75+BerM2!AT75+BerM3!AT75)</f>
        <v>0</v>
      </c>
      <c r="BG75" s="16">
        <f t="shared" ca="1" si="73"/>
        <v>0</v>
      </c>
      <c r="BH75" s="16">
        <f t="shared" ca="1" si="74"/>
        <v>0</v>
      </c>
      <c r="BI75" s="16">
        <f t="shared" ca="1" si="75"/>
        <v>0</v>
      </c>
      <c r="BJ75" s="16">
        <f t="shared" ca="1" si="76"/>
        <v>0</v>
      </c>
      <c r="BK75" s="16">
        <f t="shared" ca="1" si="58"/>
        <v>0</v>
      </c>
      <c r="BL75" s="6">
        <f t="shared" ca="1" si="59"/>
        <v>0</v>
      </c>
      <c r="BM75" s="92">
        <f t="shared" ca="1" si="77"/>
        <v>0</v>
      </c>
      <c r="BN75" s="16">
        <f t="shared" ca="1" si="78"/>
        <v>0</v>
      </c>
      <c r="BO75" s="16" t="str">
        <f t="shared" si="79"/>
        <v>OK</v>
      </c>
      <c r="BP75" s="16">
        <f t="shared" si="80"/>
        <v>0</v>
      </c>
      <c r="BQ75" s="93"/>
      <c r="BR75" s="16">
        <f t="shared" si="81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43101</v>
      </c>
      <c r="D76" s="65">
        <f>Ident!F76-C76+1-(INT((CHOOSE(WEEKDAY(C76),0,1,2,3,4,5,6)+(Ident!F76-C76+1))/7))-(INT((CHOOSE(WEEKDAY(C76),6,0,1,2,3,4,5)+(Ident!F76-C76+1))/7))</f>
        <v>-30785</v>
      </c>
      <c r="E76" s="6">
        <f>Kal!B$13-C76+1-(INT((CHOOSE(WEEKDAY(C76),0,1,2,3,4,5,6)+(Kal!B$13-C76+1))/7))-(INT((CHOOSE(WEEKDAY(C76),6,0,1,2,3,4,5)+(Kal!B$13-C76+1))/7))</f>
        <v>65</v>
      </c>
      <c r="F76" s="6">
        <f>Ident!F76-Kal!A$11+1-(INT((CHOOSE(WEEKDAY(Kal!A$11),0,1,2,3,4,5,6)+(Ident!F76-Kal!A$11+1))/7))-(INT((CHOOSE(WEEKDAY(Kal!A$11),6,0,1,2,3,4,5)+(Ident!F76-Kal!A$11+1))/7))</f>
        <v>-30785</v>
      </c>
      <c r="G76" s="6">
        <f>IF(AND(Ident!E76&lt;&gt;0,Ident!F76&lt;&gt;0),D76,IF(AND(Ident!E76&lt;&gt;0,Ident!F76=0),E76,IF(AND(Ident!E76=0,Ident!F76&lt;&gt;0),F76,ad5kw)))</f>
        <v>65</v>
      </c>
      <c r="H76" s="75">
        <f>ROUND(G76*Ident!L76,2)</f>
        <v>0</v>
      </c>
      <c r="I76" s="82"/>
      <c r="J76" s="73">
        <f>BerM1!W76+BerM2!W76+BerM3!W76</f>
        <v>0</v>
      </c>
      <c r="K76" s="73">
        <f t="shared" si="42"/>
        <v>0</v>
      </c>
      <c r="L76" s="73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6">
        <f>ROUND((BerM1!I76+BerM2!I76+BerM3!I76)/(malu1+malu2+malu3),2)</f>
        <v>0</v>
      </c>
      <c r="Q76" s="6">
        <f>ROUND((BerM1!J76+BerM2!J76+BerM3!J76)/(dima1+dima2+dima3),2)</f>
        <v>0</v>
      </c>
      <c r="R76" s="6">
        <f>ROUND((BerM1!K76+BerM2!K76+BerM3!K76)/(wome1+wome2+wome3),2)</f>
        <v>0</v>
      </c>
      <c r="S76" s="6">
        <f>ROUND((BerM1!L76+BerM2!L76+BerM3!L76)/(doje1+doje2+doje3),2)</f>
        <v>0</v>
      </c>
      <c r="T76" s="6">
        <f>ROUND((BerM1!M76+BerM2!M76+BerM3!M76)/(vrve1+vrve2+vrve3),2)</f>
        <v>0</v>
      </c>
      <c r="U76" s="6">
        <f>ROUND((BerM1!N76+BerM2!N76+BerM3!N76)/(zasa1+zasa2+zasa3),2)</f>
        <v>0</v>
      </c>
      <c r="V76" s="6">
        <f>ROUND((BerM1!O76+BerM2!O76+BerM3!O76)/(zodi1+zodi2+zodi3),2)</f>
        <v>0</v>
      </c>
      <c r="W76" s="6">
        <f>ROUND(('M1-In'!U76+'M2-In'!U76+'M3-In'!U76)*7/(malu1+malu2+malu3+dima1+dima2+dima3+wome1+wome2+wome3+doje1+doje2+doje3+vrve1+vrve2+vrve3+zasa1+zasa2+zasa3+zodi1+zodi2+zodi3),2)</f>
        <v>0</v>
      </c>
      <c r="X76" s="6">
        <f t="shared" si="60"/>
        <v>0</v>
      </c>
      <c r="Y76" s="16">
        <f t="shared" si="61"/>
        <v>0</v>
      </c>
      <c r="Z76" s="42">
        <f t="shared" si="62"/>
        <v>1</v>
      </c>
      <c r="AA76" s="16" t="str">
        <f t="shared" si="63"/>
        <v>Teilzeit</v>
      </c>
      <c r="AB76" s="16">
        <f>'M1-In'!AG76+'M1-In'!AH76+'M2-In'!AG76+'M2-In'!AH76+'M3-In'!AG76+'M3-In'!AH76</f>
        <v>0</v>
      </c>
      <c r="AC76" s="16">
        <f t="shared" si="64"/>
        <v>0</v>
      </c>
      <c r="AD76" s="16">
        <f t="shared" si="45"/>
        <v>0</v>
      </c>
      <c r="AE76" s="16">
        <f>'M1-In'!AI76+'M2-In'!AI76+'M3-In'!AI76</f>
        <v>0</v>
      </c>
      <c r="AF76" s="16">
        <f t="shared" si="65"/>
        <v>0</v>
      </c>
      <c r="AG76" s="16">
        <f t="shared" si="46"/>
        <v>0</v>
      </c>
      <c r="AH76" s="16">
        <f>'M1-In'!AJ76+'M2-In'!AJ76+'M3-In'!AJ76</f>
        <v>0</v>
      </c>
      <c r="AI76" s="16">
        <f t="shared" si="66"/>
        <v>0</v>
      </c>
      <c r="AJ76" s="16">
        <f t="shared" si="47"/>
        <v>0</v>
      </c>
      <c r="AK76" s="16">
        <f>'M1-In'!AK76+'M2-In'!AK76+'M3-In'!AK76</f>
        <v>0</v>
      </c>
      <c r="AL76" s="16">
        <f t="shared" si="67"/>
        <v>0</v>
      </c>
      <c r="AM76" s="16">
        <f t="shared" si="48"/>
        <v>0</v>
      </c>
      <c r="AN76" s="16">
        <f>'M1-In'!AL76+'M2-In'!AL76+'M3-In'!AL76</f>
        <v>0</v>
      </c>
      <c r="AO76" s="16">
        <f t="shared" si="68"/>
        <v>0</v>
      </c>
      <c r="AP76" s="16">
        <f t="shared" si="49"/>
        <v>0</v>
      </c>
      <c r="AQ76" s="16">
        <f>'M1-In'!AM76+'M2-In'!AM76+'M3-In'!AM76</f>
        <v>0</v>
      </c>
      <c r="AR76" s="16">
        <f t="shared" si="69"/>
        <v>0</v>
      </c>
      <c r="AS76" s="16">
        <f t="shared" si="50"/>
        <v>0</v>
      </c>
      <c r="AT76" s="16">
        <f>BerM1!AO76+BerM2!AO76+BerM3!AO76</f>
        <v>0</v>
      </c>
      <c r="AU76" s="16">
        <f t="shared" si="70"/>
        <v>0</v>
      </c>
      <c r="AV76" s="16">
        <f t="shared" si="51"/>
        <v>0</v>
      </c>
      <c r="AW76" s="16">
        <f ca="1">IF(A76=1,"Verbessern",MIN(gmk,BerM1!AQ76+BerM2!AQ76+BerM3!AQ76))</f>
        <v>0</v>
      </c>
      <c r="AX76" s="16">
        <f t="shared" ca="1" si="52"/>
        <v>0</v>
      </c>
      <c r="AY76" s="16">
        <f t="shared" ca="1" si="53"/>
        <v>0</v>
      </c>
      <c r="AZ76" s="16">
        <f t="shared" ca="1" si="54"/>
        <v>0</v>
      </c>
      <c r="BA76" s="6">
        <f t="shared" si="71"/>
        <v>0</v>
      </c>
      <c r="BB76" s="6">
        <f t="shared" si="55"/>
        <v>0</v>
      </c>
      <c r="BC76" s="285">
        <f t="shared" si="72"/>
        <v>0</v>
      </c>
      <c r="BD76" s="16">
        <f t="shared" ca="1" si="56"/>
        <v>0</v>
      </c>
      <c r="BE76" s="42">
        <f t="shared" ca="1" si="57"/>
        <v>0</v>
      </c>
      <c r="BF76" s="16">
        <f ca="1">IF(A76=1,"Verbessern",BerM1!AT76+BerM2!AT76+BerM3!AT76)</f>
        <v>0</v>
      </c>
      <c r="BG76" s="16">
        <f t="shared" ca="1" si="73"/>
        <v>0</v>
      </c>
      <c r="BH76" s="16">
        <f t="shared" ca="1" si="74"/>
        <v>0</v>
      </c>
      <c r="BI76" s="16">
        <f t="shared" ca="1" si="75"/>
        <v>0</v>
      </c>
      <c r="BJ76" s="16">
        <f t="shared" ca="1" si="76"/>
        <v>0</v>
      </c>
      <c r="BK76" s="16">
        <f t="shared" ca="1" si="58"/>
        <v>0</v>
      </c>
      <c r="BL76" s="6">
        <f t="shared" ca="1" si="59"/>
        <v>0</v>
      </c>
      <c r="BM76" s="92">
        <f t="shared" ca="1" si="77"/>
        <v>0</v>
      </c>
      <c r="BN76" s="16">
        <f t="shared" ca="1" si="78"/>
        <v>0</v>
      </c>
      <c r="BO76" s="16" t="str">
        <f t="shared" si="79"/>
        <v>OK</v>
      </c>
      <c r="BP76" s="16">
        <f t="shared" si="80"/>
        <v>0</v>
      </c>
      <c r="BQ76" s="93"/>
      <c r="BR76" s="16">
        <f t="shared" si="81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43101</v>
      </c>
      <c r="D77" s="65">
        <f>Ident!F77-C77+1-(INT((CHOOSE(WEEKDAY(C77),0,1,2,3,4,5,6)+(Ident!F77-C77+1))/7))-(INT((CHOOSE(WEEKDAY(C77),6,0,1,2,3,4,5)+(Ident!F77-C77+1))/7))</f>
        <v>-30785</v>
      </c>
      <c r="E77" s="6">
        <f>Kal!B$13-C77+1-(INT((CHOOSE(WEEKDAY(C77),0,1,2,3,4,5,6)+(Kal!B$13-C77+1))/7))-(INT((CHOOSE(WEEKDAY(C77),6,0,1,2,3,4,5)+(Kal!B$13-C77+1))/7))</f>
        <v>65</v>
      </c>
      <c r="F77" s="6">
        <f>Ident!F77-Kal!A$11+1-(INT((CHOOSE(WEEKDAY(Kal!A$11),0,1,2,3,4,5,6)+(Ident!F77-Kal!A$11+1))/7))-(INT((CHOOSE(WEEKDAY(Kal!A$11),6,0,1,2,3,4,5)+(Ident!F77-Kal!A$11+1))/7))</f>
        <v>-30785</v>
      </c>
      <c r="G77" s="6">
        <f>IF(AND(Ident!E77&lt;&gt;0,Ident!F77&lt;&gt;0),D77,IF(AND(Ident!E77&lt;&gt;0,Ident!F77=0),E77,IF(AND(Ident!E77=0,Ident!F77&lt;&gt;0),F77,ad5kw)))</f>
        <v>65</v>
      </c>
      <c r="H77" s="75">
        <f>ROUND(G77*Ident!L77,2)</f>
        <v>0</v>
      </c>
      <c r="I77" s="82"/>
      <c r="J77" s="73">
        <f>BerM1!W77+BerM2!W77+BerM3!W77</f>
        <v>0</v>
      </c>
      <c r="K77" s="73">
        <f t="shared" si="42"/>
        <v>0</v>
      </c>
      <c r="L77" s="73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6">
        <f>ROUND((BerM1!I77+BerM2!I77+BerM3!I77)/(malu1+malu2+malu3),2)</f>
        <v>0</v>
      </c>
      <c r="Q77" s="6">
        <f>ROUND((BerM1!J77+BerM2!J77+BerM3!J77)/(dima1+dima2+dima3),2)</f>
        <v>0</v>
      </c>
      <c r="R77" s="6">
        <f>ROUND((BerM1!K77+BerM2!K77+BerM3!K77)/(wome1+wome2+wome3),2)</f>
        <v>0</v>
      </c>
      <c r="S77" s="6">
        <f>ROUND((BerM1!L77+BerM2!L77+BerM3!L77)/(doje1+doje2+doje3),2)</f>
        <v>0</v>
      </c>
      <c r="T77" s="6">
        <f>ROUND((BerM1!M77+BerM2!M77+BerM3!M77)/(vrve1+vrve2+vrve3),2)</f>
        <v>0</v>
      </c>
      <c r="U77" s="6">
        <f>ROUND((BerM1!N77+BerM2!N77+BerM3!N77)/(zasa1+zasa2+zasa3),2)</f>
        <v>0</v>
      </c>
      <c r="V77" s="6">
        <f>ROUND((BerM1!O77+BerM2!O77+BerM3!O77)/(zodi1+zodi2+zodi3),2)</f>
        <v>0</v>
      </c>
      <c r="W77" s="6">
        <f>ROUND(('M1-In'!U77+'M2-In'!U77+'M3-In'!U77)*7/(malu1+malu2+malu3+dima1+dima2+dima3+wome1+wome2+wome3+doje1+doje2+doje3+vrve1+vrve2+vrve3+zasa1+zasa2+zasa3+zodi1+zodi2+zodi3),2)</f>
        <v>0</v>
      </c>
      <c r="X77" s="6">
        <f t="shared" si="60"/>
        <v>0</v>
      </c>
      <c r="Y77" s="16">
        <f t="shared" si="61"/>
        <v>0</v>
      </c>
      <c r="Z77" s="42">
        <f t="shared" si="62"/>
        <v>1</v>
      </c>
      <c r="AA77" s="16" t="str">
        <f t="shared" si="63"/>
        <v>Teilzeit</v>
      </c>
      <c r="AB77" s="16">
        <f>'M1-In'!AG77+'M1-In'!AH77+'M2-In'!AG77+'M2-In'!AH77+'M3-In'!AG77+'M3-In'!AH77</f>
        <v>0</v>
      </c>
      <c r="AC77" s="16">
        <f t="shared" si="64"/>
        <v>0</v>
      </c>
      <c r="AD77" s="16">
        <f t="shared" si="45"/>
        <v>0</v>
      </c>
      <c r="AE77" s="16">
        <f>'M1-In'!AI77+'M2-In'!AI77+'M3-In'!AI77</f>
        <v>0</v>
      </c>
      <c r="AF77" s="16">
        <f t="shared" si="65"/>
        <v>0</v>
      </c>
      <c r="AG77" s="16">
        <f t="shared" si="46"/>
        <v>0</v>
      </c>
      <c r="AH77" s="16">
        <f>'M1-In'!AJ77+'M2-In'!AJ77+'M3-In'!AJ77</f>
        <v>0</v>
      </c>
      <c r="AI77" s="16">
        <f t="shared" si="66"/>
        <v>0</v>
      </c>
      <c r="AJ77" s="16">
        <f t="shared" si="47"/>
        <v>0</v>
      </c>
      <c r="AK77" s="16">
        <f>'M1-In'!AK77+'M2-In'!AK77+'M3-In'!AK77</f>
        <v>0</v>
      </c>
      <c r="AL77" s="16">
        <f t="shared" si="67"/>
        <v>0</v>
      </c>
      <c r="AM77" s="16">
        <f t="shared" si="48"/>
        <v>0</v>
      </c>
      <c r="AN77" s="16">
        <f>'M1-In'!AL77+'M2-In'!AL77+'M3-In'!AL77</f>
        <v>0</v>
      </c>
      <c r="AO77" s="16">
        <f t="shared" si="68"/>
        <v>0</v>
      </c>
      <c r="AP77" s="16">
        <f t="shared" si="49"/>
        <v>0</v>
      </c>
      <c r="AQ77" s="16">
        <f>'M1-In'!AM77+'M2-In'!AM77+'M3-In'!AM77</f>
        <v>0</v>
      </c>
      <c r="AR77" s="16">
        <f t="shared" si="69"/>
        <v>0</v>
      </c>
      <c r="AS77" s="16">
        <f t="shared" si="50"/>
        <v>0</v>
      </c>
      <c r="AT77" s="16">
        <f>BerM1!AO77+BerM2!AO77+BerM3!AO77</f>
        <v>0</v>
      </c>
      <c r="AU77" s="16">
        <f t="shared" si="70"/>
        <v>0</v>
      </c>
      <c r="AV77" s="16">
        <f t="shared" si="51"/>
        <v>0</v>
      </c>
      <c r="AW77" s="16">
        <f ca="1">IF(A77=1,"Verbessern",MIN(gmk,BerM1!AQ77+BerM2!AQ77+BerM3!AQ77))</f>
        <v>0</v>
      </c>
      <c r="AX77" s="16">
        <f t="shared" ca="1" si="52"/>
        <v>0</v>
      </c>
      <c r="AY77" s="16">
        <f t="shared" ca="1" si="53"/>
        <v>0</v>
      </c>
      <c r="AZ77" s="16">
        <f t="shared" ca="1" si="54"/>
        <v>0</v>
      </c>
      <c r="BA77" s="6">
        <f t="shared" si="71"/>
        <v>0</v>
      </c>
      <c r="BB77" s="6">
        <f t="shared" si="55"/>
        <v>0</v>
      </c>
      <c r="BC77" s="285">
        <f t="shared" si="72"/>
        <v>0</v>
      </c>
      <c r="BD77" s="16">
        <f t="shared" ca="1" si="56"/>
        <v>0</v>
      </c>
      <c r="BE77" s="42">
        <f t="shared" ca="1" si="57"/>
        <v>0</v>
      </c>
      <c r="BF77" s="16">
        <f ca="1">IF(A77=1,"Verbessern",BerM1!AT77+BerM2!AT77+BerM3!AT77)</f>
        <v>0</v>
      </c>
      <c r="BG77" s="16">
        <f t="shared" ca="1" si="73"/>
        <v>0</v>
      </c>
      <c r="BH77" s="16">
        <f t="shared" ca="1" si="74"/>
        <v>0</v>
      </c>
      <c r="BI77" s="16">
        <f t="shared" ca="1" si="75"/>
        <v>0</v>
      </c>
      <c r="BJ77" s="16">
        <f t="shared" ca="1" si="76"/>
        <v>0</v>
      </c>
      <c r="BK77" s="16">
        <f t="shared" ca="1" si="58"/>
        <v>0</v>
      </c>
      <c r="BL77" s="6">
        <f t="shared" ca="1" si="59"/>
        <v>0</v>
      </c>
      <c r="BM77" s="92">
        <f t="shared" ca="1" si="77"/>
        <v>0</v>
      </c>
      <c r="BN77" s="16">
        <f t="shared" ca="1" si="78"/>
        <v>0</v>
      </c>
      <c r="BO77" s="16" t="str">
        <f t="shared" si="79"/>
        <v>OK</v>
      </c>
      <c r="BP77" s="16">
        <f t="shared" si="80"/>
        <v>0</v>
      </c>
      <c r="BQ77" s="93"/>
      <c r="BR77" s="16">
        <f t="shared" si="81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43101</v>
      </c>
      <c r="D78" s="65">
        <f>Ident!F78-C78+1-(INT((CHOOSE(WEEKDAY(C78),0,1,2,3,4,5,6)+(Ident!F78-C78+1))/7))-(INT((CHOOSE(WEEKDAY(C78),6,0,1,2,3,4,5)+(Ident!F78-C78+1))/7))</f>
        <v>-30785</v>
      </c>
      <c r="E78" s="6">
        <f>Kal!B$13-C78+1-(INT((CHOOSE(WEEKDAY(C78),0,1,2,3,4,5,6)+(Kal!B$13-C78+1))/7))-(INT((CHOOSE(WEEKDAY(C78),6,0,1,2,3,4,5)+(Kal!B$13-C78+1))/7))</f>
        <v>65</v>
      </c>
      <c r="F78" s="6">
        <f>Ident!F78-Kal!A$11+1-(INT((CHOOSE(WEEKDAY(Kal!A$11),0,1,2,3,4,5,6)+(Ident!F78-Kal!A$11+1))/7))-(INT((CHOOSE(WEEKDAY(Kal!A$11),6,0,1,2,3,4,5)+(Ident!F78-Kal!A$11+1))/7))</f>
        <v>-30785</v>
      </c>
      <c r="G78" s="6">
        <f>IF(AND(Ident!E78&lt;&gt;0,Ident!F78&lt;&gt;0),D78,IF(AND(Ident!E78&lt;&gt;0,Ident!F78=0),E78,IF(AND(Ident!E78=0,Ident!F78&lt;&gt;0),F78,ad5kw)))</f>
        <v>65</v>
      </c>
      <c r="H78" s="75">
        <f>ROUND(G78*Ident!L78,2)</f>
        <v>0</v>
      </c>
      <c r="I78" s="82"/>
      <c r="J78" s="73">
        <f>BerM1!W78+BerM2!W78+BerM3!W78</f>
        <v>0</v>
      </c>
      <c r="K78" s="73">
        <f t="shared" si="42"/>
        <v>0</v>
      </c>
      <c r="L78" s="73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6">
        <f>ROUND((BerM1!I78+BerM2!I78+BerM3!I78)/(malu1+malu2+malu3),2)</f>
        <v>0</v>
      </c>
      <c r="Q78" s="6">
        <f>ROUND((BerM1!J78+BerM2!J78+BerM3!J78)/(dima1+dima2+dima3),2)</f>
        <v>0</v>
      </c>
      <c r="R78" s="6">
        <f>ROUND((BerM1!K78+BerM2!K78+BerM3!K78)/(wome1+wome2+wome3),2)</f>
        <v>0</v>
      </c>
      <c r="S78" s="6">
        <f>ROUND((BerM1!L78+BerM2!L78+BerM3!L78)/(doje1+doje2+doje3),2)</f>
        <v>0</v>
      </c>
      <c r="T78" s="6">
        <f>ROUND((BerM1!M78+BerM2!M78+BerM3!M78)/(vrve1+vrve2+vrve3),2)</f>
        <v>0</v>
      </c>
      <c r="U78" s="6">
        <f>ROUND((BerM1!N78+BerM2!N78+BerM3!N78)/(zasa1+zasa2+zasa3),2)</f>
        <v>0</v>
      </c>
      <c r="V78" s="6">
        <f>ROUND((BerM1!O78+BerM2!O78+BerM3!O78)/(zodi1+zodi2+zodi3),2)</f>
        <v>0</v>
      </c>
      <c r="W78" s="6">
        <f>ROUND(('M1-In'!U78+'M2-In'!U78+'M3-In'!U78)*7/(malu1+malu2+malu3+dima1+dima2+dima3+wome1+wome2+wome3+doje1+doje2+doje3+vrve1+vrve2+vrve3+zasa1+zasa2+zasa3+zodi1+zodi2+zodi3),2)</f>
        <v>0</v>
      </c>
      <c r="X78" s="6">
        <f t="shared" si="60"/>
        <v>0</v>
      </c>
      <c r="Y78" s="16">
        <f t="shared" si="61"/>
        <v>0</v>
      </c>
      <c r="Z78" s="42">
        <f t="shared" si="62"/>
        <v>1</v>
      </c>
      <c r="AA78" s="16" t="str">
        <f t="shared" si="63"/>
        <v>Teilzeit</v>
      </c>
      <c r="AB78" s="16">
        <f>'M1-In'!AG78+'M1-In'!AH78+'M2-In'!AG78+'M2-In'!AH78+'M3-In'!AG78+'M3-In'!AH78</f>
        <v>0</v>
      </c>
      <c r="AC78" s="16">
        <f t="shared" si="64"/>
        <v>0</v>
      </c>
      <c r="AD78" s="16">
        <f t="shared" si="45"/>
        <v>0</v>
      </c>
      <c r="AE78" s="16">
        <f>'M1-In'!AI78+'M2-In'!AI78+'M3-In'!AI78</f>
        <v>0</v>
      </c>
      <c r="AF78" s="16">
        <f t="shared" si="65"/>
        <v>0</v>
      </c>
      <c r="AG78" s="16">
        <f t="shared" si="46"/>
        <v>0</v>
      </c>
      <c r="AH78" s="16">
        <f>'M1-In'!AJ78+'M2-In'!AJ78+'M3-In'!AJ78</f>
        <v>0</v>
      </c>
      <c r="AI78" s="16">
        <f t="shared" si="66"/>
        <v>0</v>
      </c>
      <c r="AJ78" s="16">
        <f t="shared" si="47"/>
        <v>0</v>
      </c>
      <c r="AK78" s="16">
        <f>'M1-In'!AK78+'M2-In'!AK78+'M3-In'!AK78</f>
        <v>0</v>
      </c>
      <c r="AL78" s="16">
        <f t="shared" si="67"/>
        <v>0</v>
      </c>
      <c r="AM78" s="16">
        <f t="shared" si="48"/>
        <v>0</v>
      </c>
      <c r="AN78" s="16">
        <f>'M1-In'!AL78+'M2-In'!AL78+'M3-In'!AL78</f>
        <v>0</v>
      </c>
      <c r="AO78" s="16">
        <f t="shared" si="68"/>
        <v>0</v>
      </c>
      <c r="AP78" s="16">
        <f t="shared" si="49"/>
        <v>0</v>
      </c>
      <c r="AQ78" s="16">
        <f>'M1-In'!AM78+'M2-In'!AM78+'M3-In'!AM78</f>
        <v>0</v>
      </c>
      <c r="AR78" s="16">
        <f t="shared" si="69"/>
        <v>0</v>
      </c>
      <c r="AS78" s="16">
        <f t="shared" si="50"/>
        <v>0</v>
      </c>
      <c r="AT78" s="16">
        <f>BerM1!AO78+BerM2!AO78+BerM3!AO78</f>
        <v>0</v>
      </c>
      <c r="AU78" s="16">
        <f t="shared" si="70"/>
        <v>0</v>
      </c>
      <c r="AV78" s="16">
        <f t="shared" si="51"/>
        <v>0</v>
      </c>
      <c r="AW78" s="16">
        <f ca="1">IF(A78=1,"Verbessern",MIN(gmk,BerM1!AQ78+BerM2!AQ78+BerM3!AQ78))</f>
        <v>0</v>
      </c>
      <c r="AX78" s="16">
        <f t="shared" ca="1" si="52"/>
        <v>0</v>
      </c>
      <c r="AY78" s="16">
        <f t="shared" ca="1" si="53"/>
        <v>0</v>
      </c>
      <c r="AZ78" s="16">
        <f t="shared" ca="1" si="54"/>
        <v>0</v>
      </c>
      <c r="BA78" s="6">
        <f t="shared" si="71"/>
        <v>0</v>
      </c>
      <c r="BB78" s="6">
        <f t="shared" si="55"/>
        <v>0</v>
      </c>
      <c r="BC78" s="285">
        <f t="shared" si="72"/>
        <v>0</v>
      </c>
      <c r="BD78" s="16">
        <f t="shared" ca="1" si="56"/>
        <v>0</v>
      </c>
      <c r="BE78" s="42">
        <f t="shared" ca="1" si="57"/>
        <v>0</v>
      </c>
      <c r="BF78" s="16">
        <f ca="1">IF(A78=1,"Verbessern",BerM1!AT78+BerM2!AT78+BerM3!AT78)</f>
        <v>0</v>
      </c>
      <c r="BG78" s="16">
        <f t="shared" ca="1" si="73"/>
        <v>0</v>
      </c>
      <c r="BH78" s="16">
        <f t="shared" ca="1" si="74"/>
        <v>0</v>
      </c>
      <c r="BI78" s="16">
        <f t="shared" ca="1" si="75"/>
        <v>0</v>
      </c>
      <c r="BJ78" s="16">
        <f t="shared" ca="1" si="76"/>
        <v>0</v>
      </c>
      <c r="BK78" s="16">
        <f t="shared" ca="1" si="58"/>
        <v>0</v>
      </c>
      <c r="BL78" s="6">
        <f t="shared" ca="1" si="59"/>
        <v>0</v>
      </c>
      <c r="BM78" s="92">
        <f t="shared" ca="1" si="77"/>
        <v>0</v>
      </c>
      <c r="BN78" s="16">
        <f t="shared" ca="1" si="78"/>
        <v>0</v>
      </c>
      <c r="BO78" s="16" t="str">
        <f t="shared" si="79"/>
        <v>OK</v>
      </c>
      <c r="BP78" s="16">
        <f t="shared" si="80"/>
        <v>0</v>
      </c>
      <c r="BQ78" s="93"/>
      <c r="BR78" s="16">
        <f t="shared" si="81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43101</v>
      </c>
      <c r="D79" s="65">
        <f>Ident!F79-C79+1-(INT((CHOOSE(WEEKDAY(C79),0,1,2,3,4,5,6)+(Ident!F79-C79+1))/7))-(INT((CHOOSE(WEEKDAY(C79),6,0,1,2,3,4,5)+(Ident!F79-C79+1))/7))</f>
        <v>-30785</v>
      </c>
      <c r="E79" s="6">
        <f>Kal!B$13-C79+1-(INT((CHOOSE(WEEKDAY(C79),0,1,2,3,4,5,6)+(Kal!B$13-C79+1))/7))-(INT((CHOOSE(WEEKDAY(C79),6,0,1,2,3,4,5)+(Kal!B$13-C79+1))/7))</f>
        <v>65</v>
      </c>
      <c r="F79" s="6">
        <f>Ident!F79-Kal!A$11+1-(INT((CHOOSE(WEEKDAY(Kal!A$11),0,1,2,3,4,5,6)+(Ident!F79-Kal!A$11+1))/7))-(INT((CHOOSE(WEEKDAY(Kal!A$11),6,0,1,2,3,4,5)+(Ident!F79-Kal!A$11+1))/7))</f>
        <v>-30785</v>
      </c>
      <c r="G79" s="6">
        <f>IF(AND(Ident!E79&lt;&gt;0,Ident!F79&lt;&gt;0),D79,IF(AND(Ident!E79&lt;&gt;0,Ident!F79=0),E79,IF(AND(Ident!E79=0,Ident!F79&lt;&gt;0),F79,ad5kw)))</f>
        <v>65</v>
      </c>
      <c r="H79" s="75">
        <f>ROUND(G79*Ident!L79,2)</f>
        <v>0</v>
      </c>
      <c r="I79" s="82"/>
      <c r="J79" s="73">
        <f>BerM1!W79+BerM2!W79+BerM3!W79</f>
        <v>0</v>
      </c>
      <c r="K79" s="73">
        <f t="shared" si="42"/>
        <v>0</v>
      </c>
      <c r="L79" s="73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6">
        <f>ROUND((BerM1!I79+BerM2!I79+BerM3!I79)/(malu1+malu2+malu3),2)</f>
        <v>0</v>
      </c>
      <c r="Q79" s="6">
        <f>ROUND((BerM1!J79+BerM2!J79+BerM3!J79)/(dima1+dima2+dima3),2)</f>
        <v>0</v>
      </c>
      <c r="R79" s="6">
        <f>ROUND((BerM1!K79+BerM2!K79+BerM3!K79)/(wome1+wome2+wome3),2)</f>
        <v>0</v>
      </c>
      <c r="S79" s="6">
        <f>ROUND((BerM1!L79+BerM2!L79+BerM3!L79)/(doje1+doje2+doje3),2)</f>
        <v>0</v>
      </c>
      <c r="T79" s="6">
        <f>ROUND((BerM1!M79+BerM2!M79+BerM3!M79)/(vrve1+vrve2+vrve3),2)</f>
        <v>0</v>
      </c>
      <c r="U79" s="6">
        <f>ROUND((BerM1!N79+BerM2!N79+BerM3!N79)/(zasa1+zasa2+zasa3),2)</f>
        <v>0</v>
      </c>
      <c r="V79" s="6">
        <f>ROUND((BerM1!O79+BerM2!O79+BerM3!O79)/(zodi1+zodi2+zodi3),2)</f>
        <v>0</v>
      </c>
      <c r="W79" s="6">
        <f>ROUND(('M1-In'!U79+'M2-In'!U79+'M3-In'!U79)*7/(malu1+malu2+malu3+dima1+dima2+dima3+wome1+wome2+wome3+doje1+doje2+doje3+vrve1+vrve2+vrve3+zasa1+zasa2+zasa3+zodi1+zodi2+zodi3),2)</f>
        <v>0</v>
      </c>
      <c r="X79" s="6">
        <f t="shared" si="60"/>
        <v>0</v>
      </c>
      <c r="Y79" s="16">
        <f t="shared" si="61"/>
        <v>0</v>
      </c>
      <c r="Z79" s="42">
        <f t="shared" si="62"/>
        <v>1</v>
      </c>
      <c r="AA79" s="16" t="str">
        <f t="shared" si="63"/>
        <v>Teilzeit</v>
      </c>
      <c r="AB79" s="16">
        <f>'M1-In'!AG79+'M1-In'!AH79+'M2-In'!AG79+'M2-In'!AH79+'M3-In'!AG79+'M3-In'!AH79</f>
        <v>0</v>
      </c>
      <c r="AC79" s="16">
        <f t="shared" si="64"/>
        <v>0</v>
      </c>
      <c r="AD79" s="16">
        <f t="shared" si="45"/>
        <v>0</v>
      </c>
      <c r="AE79" s="16">
        <f>'M1-In'!AI79+'M2-In'!AI79+'M3-In'!AI79</f>
        <v>0</v>
      </c>
      <c r="AF79" s="16">
        <f t="shared" si="65"/>
        <v>0</v>
      </c>
      <c r="AG79" s="16">
        <f t="shared" si="46"/>
        <v>0</v>
      </c>
      <c r="AH79" s="16">
        <f>'M1-In'!AJ79+'M2-In'!AJ79+'M3-In'!AJ79</f>
        <v>0</v>
      </c>
      <c r="AI79" s="16">
        <f t="shared" si="66"/>
        <v>0</v>
      </c>
      <c r="AJ79" s="16">
        <f t="shared" si="47"/>
        <v>0</v>
      </c>
      <c r="AK79" s="16">
        <f>'M1-In'!AK79+'M2-In'!AK79+'M3-In'!AK79</f>
        <v>0</v>
      </c>
      <c r="AL79" s="16">
        <f t="shared" si="67"/>
        <v>0</v>
      </c>
      <c r="AM79" s="16">
        <f t="shared" si="48"/>
        <v>0</v>
      </c>
      <c r="AN79" s="16">
        <f>'M1-In'!AL79+'M2-In'!AL79+'M3-In'!AL79</f>
        <v>0</v>
      </c>
      <c r="AO79" s="16">
        <f t="shared" si="68"/>
        <v>0</v>
      </c>
      <c r="AP79" s="16">
        <f t="shared" si="49"/>
        <v>0</v>
      </c>
      <c r="AQ79" s="16">
        <f>'M1-In'!AM79+'M2-In'!AM79+'M3-In'!AM79</f>
        <v>0</v>
      </c>
      <c r="AR79" s="16">
        <f t="shared" si="69"/>
        <v>0</v>
      </c>
      <c r="AS79" s="16">
        <f t="shared" si="50"/>
        <v>0</v>
      </c>
      <c r="AT79" s="16">
        <f>BerM1!AO79+BerM2!AO79+BerM3!AO79</f>
        <v>0</v>
      </c>
      <c r="AU79" s="16">
        <f t="shared" si="70"/>
        <v>0</v>
      </c>
      <c r="AV79" s="16">
        <f t="shared" si="51"/>
        <v>0</v>
      </c>
      <c r="AW79" s="16">
        <f ca="1">IF(A79=1,"Verbessern",MIN(gmk,BerM1!AQ79+BerM2!AQ79+BerM3!AQ79))</f>
        <v>0</v>
      </c>
      <c r="AX79" s="16">
        <f t="shared" ca="1" si="52"/>
        <v>0</v>
      </c>
      <c r="AY79" s="16">
        <f t="shared" ca="1" si="53"/>
        <v>0</v>
      </c>
      <c r="AZ79" s="16">
        <f t="shared" ca="1" si="54"/>
        <v>0</v>
      </c>
      <c r="BA79" s="6">
        <f t="shared" si="71"/>
        <v>0</v>
      </c>
      <c r="BB79" s="6">
        <f t="shared" si="55"/>
        <v>0</v>
      </c>
      <c r="BC79" s="285">
        <f t="shared" si="72"/>
        <v>0</v>
      </c>
      <c r="BD79" s="16">
        <f t="shared" ca="1" si="56"/>
        <v>0</v>
      </c>
      <c r="BE79" s="42">
        <f t="shared" ca="1" si="57"/>
        <v>0</v>
      </c>
      <c r="BF79" s="16">
        <f ca="1">IF(A79=1,"Verbessern",BerM1!AT79+BerM2!AT79+BerM3!AT79)</f>
        <v>0</v>
      </c>
      <c r="BG79" s="16">
        <f t="shared" ca="1" si="73"/>
        <v>0</v>
      </c>
      <c r="BH79" s="16">
        <f t="shared" ca="1" si="74"/>
        <v>0</v>
      </c>
      <c r="BI79" s="16">
        <f t="shared" ca="1" si="75"/>
        <v>0</v>
      </c>
      <c r="BJ79" s="16">
        <f t="shared" ca="1" si="76"/>
        <v>0</v>
      </c>
      <c r="BK79" s="16">
        <f t="shared" ca="1" si="58"/>
        <v>0</v>
      </c>
      <c r="BL79" s="6">
        <f t="shared" ca="1" si="59"/>
        <v>0</v>
      </c>
      <c r="BM79" s="92">
        <f t="shared" ca="1" si="77"/>
        <v>0</v>
      </c>
      <c r="BN79" s="16">
        <f t="shared" ca="1" si="78"/>
        <v>0</v>
      </c>
      <c r="BO79" s="16" t="str">
        <f t="shared" si="79"/>
        <v>OK</v>
      </c>
      <c r="BP79" s="16">
        <f t="shared" si="80"/>
        <v>0</v>
      </c>
      <c r="BQ79" s="93"/>
      <c r="BR79" s="16">
        <f t="shared" si="81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43101</v>
      </c>
      <c r="D80" s="65">
        <f>Ident!F80-C80+1-(INT((CHOOSE(WEEKDAY(C80),0,1,2,3,4,5,6)+(Ident!F80-C80+1))/7))-(INT((CHOOSE(WEEKDAY(C80),6,0,1,2,3,4,5)+(Ident!F80-C80+1))/7))</f>
        <v>-30785</v>
      </c>
      <c r="E80" s="6">
        <f>Kal!B$13-C80+1-(INT((CHOOSE(WEEKDAY(C80),0,1,2,3,4,5,6)+(Kal!B$13-C80+1))/7))-(INT((CHOOSE(WEEKDAY(C80),6,0,1,2,3,4,5)+(Kal!B$13-C80+1))/7))</f>
        <v>65</v>
      </c>
      <c r="F80" s="6">
        <f>Ident!F80-Kal!A$11+1-(INT((CHOOSE(WEEKDAY(Kal!A$11),0,1,2,3,4,5,6)+(Ident!F80-Kal!A$11+1))/7))-(INT((CHOOSE(WEEKDAY(Kal!A$11),6,0,1,2,3,4,5)+(Ident!F80-Kal!A$11+1))/7))</f>
        <v>-30785</v>
      </c>
      <c r="G80" s="6">
        <f>IF(AND(Ident!E80&lt;&gt;0,Ident!F80&lt;&gt;0),D80,IF(AND(Ident!E80&lt;&gt;0,Ident!F80=0),E80,IF(AND(Ident!E80=0,Ident!F80&lt;&gt;0),F80,ad5kw)))</f>
        <v>65</v>
      </c>
      <c r="H80" s="75">
        <f>ROUND(G80*Ident!L80,2)</f>
        <v>0</v>
      </c>
      <c r="I80" s="82"/>
      <c r="J80" s="73">
        <f>BerM1!W80+BerM2!W80+BerM3!W80</f>
        <v>0</v>
      </c>
      <c r="K80" s="73">
        <f t="shared" si="42"/>
        <v>0</v>
      </c>
      <c r="L80" s="73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6">
        <f>ROUND((BerM1!I80+BerM2!I80+BerM3!I80)/(malu1+malu2+malu3),2)</f>
        <v>0</v>
      </c>
      <c r="Q80" s="6">
        <f>ROUND((BerM1!J80+BerM2!J80+BerM3!J80)/(dima1+dima2+dima3),2)</f>
        <v>0</v>
      </c>
      <c r="R80" s="6">
        <f>ROUND((BerM1!K80+BerM2!K80+BerM3!K80)/(wome1+wome2+wome3),2)</f>
        <v>0</v>
      </c>
      <c r="S80" s="6">
        <f>ROUND((BerM1!L80+BerM2!L80+BerM3!L80)/(doje1+doje2+doje3),2)</f>
        <v>0</v>
      </c>
      <c r="T80" s="6">
        <f>ROUND((BerM1!M80+BerM2!M80+BerM3!M80)/(vrve1+vrve2+vrve3),2)</f>
        <v>0</v>
      </c>
      <c r="U80" s="6">
        <f>ROUND((BerM1!N80+BerM2!N80+BerM3!N80)/(zasa1+zasa2+zasa3),2)</f>
        <v>0</v>
      </c>
      <c r="V80" s="6">
        <f>ROUND((BerM1!O80+BerM2!O80+BerM3!O80)/(zodi1+zodi2+zodi3),2)</f>
        <v>0</v>
      </c>
      <c r="W80" s="6">
        <f>ROUND(('M1-In'!U80+'M2-In'!U80+'M3-In'!U80)*7/(malu1+malu2+malu3+dima1+dima2+dima3+wome1+wome2+wome3+doje1+doje2+doje3+vrve1+vrve2+vrve3+zasa1+zasa2+zasa3+zodi1+zodi2+zodi3),2)</f>
        <v>0</v>
      </c>
      <c r="X80" s="6">
        <f t="shared" si="60"/>
        <v>0</v>
      </c>
      <c r="Y80" s="16">
        <f t="shared" si="61"/>
        <v>0</v>
      </c>
      <c r="Z80" s="42">
        <f t="shared" si="62"/>
        <v>1</v>
      </c>
      <c r="AA80" s="16" t="str">
        <f t="shared" si="63"/>
        <v>Teilzeit</v>
      </c>
      <c r="AB80" s="16">
        <f>'M1-In'!AG80+'M1-In'!AH80+'M2-In'!AG80+'M2-In'!AH80+'M3-In'!AG80+'M3-In'!AH80</f>
        <v>0</v>
      </c>
      <c r="AC80" s="16">
        <f t="shared" si="64"/>
        <v>0</v>
      </c>
      <c r="AD80" s="16">
        <f t="shared" si="45"/>
        <v>0</v>
      </c>
      <c r="AE80" s="16">
        <f>'M1-In'!AI80+'M2-In'!AI80+'M3-In'!AI80</f>
        <v>0</v>
      </c>
      <c r="AF80" s="16">
        <f t="shared" si="65"/>
        <v>0</v>
      </c>
      <c r="AG80" s="16">
        <f t="shared" si="46"/>
        <v>0</v>
      </c>
      <c r="AH80" s="16">
        <f>'M1-In'!AJ80+'M2-In'!AJ80+'M3-In'!AJ80</f>
        <v>0</v>
      </c>
      <c r="AI80" s="16">
        <f t="shared" si="66"/>
        <v>0</v>
      </c>
      <c r="AJ80" s="16">
        <f t="shared" si="47"/>
        <v>0</v>
      </c>
      <c r="AK80" s="16">
        <f>'M1-In'!AK80+'M2-In'!AK80+'M3-In'!AK80</f>
        <v>0</v>
      </c>
      <c r="AL80" s="16">
        <f t="shared" si="67"/>
        <v>0</v>
      </c>
      <c r="AM80" s="16">
        <f t="shared" si="48"/>
        <v>0</v>
      </c>
      <c r="AN80" s="16">
        <f>'M1-In'!AL80+'M2-In'!AL80+'M3-In'!AL80</f>
        <v>0</v>
      </c>
      <c r="AO80" s="16">
        <f t="shared" si="68"/>
        <v>0</v>
      </c>
      <c r="AP80" s="16">
        <f t="shared" si="49"/>
        <v>0</v>
      </c>
      <c r="AQ80" s="16">
        <f>'M1-In'!AM80+'M2-In'!AM80+'M3-In'!AM80</f>
        <v>0</v>
      </c>
      <c r="AR80" s="16">
        <f t="shared" si="69"/>
        <v>0</v>
      </c>
      <c r="AS80" s="16">
        <f t="shared" si="50"/>
        <v>0</v>
      </c>
      <c r="AT80" s="16">
        <f>BerM1!AO80+BerM2!AO80+BerM3!AO80</f>
        <v>0</v>
      </c>
      <c r="AU80" s="16">
        <f t="shared" si="70"/>
        <v>0</v>
      </c>
      <c r="AV80" s="16">
        <f t="shared" si="51"/>
        <v>0</v>
      </c>
      <c r="AW80" s="16">
        <f ca="1">IF(A80=1,"Verbessern",MIN(gmk,BerM1!AQ80+BerM2!AQ80+BerM3!AQ80))</f>
        <v>0</v>
      </c>
      <c r="AX80" s="16">
        <f t="shared" ca="1" si="52"/>
        <v>0</v>
      </c>
      <c r="AY80" s="16">
        <f t="shared" ca="1" si="53"/>
        <v>0</v>
      </c>
      <c r="AZ80" s="16">
        <f t="shared" ca="1" si="54"/>
        <v>0</v>
      </c>
      <c r="BA80" s="6">
        <f t="shared" si="71"/>
        <v>0</v>
      </c>
      <c r="BB80" s="6">
        <f t="shared" si="55"/>
        <v>0</v>
      </c>
      <c r="BC80" s="285">
        <f t="shared" si="72"/>
        <v>0</v>
      </c>
      <c r="BD80" s="16">
        <f t="shared" ca="1" si="56"/>
        <v>0</v>
      </c>
      <c r="BE80" s="42">
        <f t="shared" ca="1" si="57"/>
        <v>0</v>
      </c>
      <c r="BF80" s="16">
        <f ca="1">IF(A80=1,"Verbessern",BerM1!AT80+BerM2!AT80+BerM3!AT80)</f>
        <v>0</v>
      </c>
      <c r="BG80" s="16">
        <f t="shared" ca="1" si="73"/>
        <v>0</v>
      </c>
      <c r="BH80" s="16">
        <f t="shared" ca="1" si="74"/>
        <v>0</v>
      </c>
      <c r="BI80" s="16">
        <f t="shared" ca="1" si="75"/>
        <v>0</v>
      </c>
      <c r="BJ80" s="16">
        <f t="shared" ca="1" si="76"/>
        <v>0</v>
      </c>
      <c r="BK80" s="16">
        <f t="shared" ca="1" si="58"/>
        <v>0</v>
      </c>
      <c r="BL80" s="6">
        <f t="shared" ca="1" si="59"/>
        <v>0</v>
      </c>
      <c r="BM80" s="92">
        <f t="shared" ca="1" si="77"/>
        <v>0</v>
      </c>
      <c r="BN80" s="16">
        <f t="shared" ca="1" si="78"/>
        <v>0</v>
      </c>
      <c r="BO80" s="16" t="str">
        <f t="shared" si="79"/>
        <v>OK</v>
      </c>
      <c r="BP80" s="16">
        <f t="shared" si="80"/>
        <v>0</v>
      </c>
      <c r="BQ80" s="93"/>
      <c r="BR80" s="16">
        <f t="shared" si="81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43101</v>
      </c>
      <c r="D81" s="65">
        <f>Ident!F81-C81+1-(INT((CHOOSE(WEEKDAY(C81),0,1,2,3,4,5,6)+(Ident!F81-C81+1))/7))-(INT((CHOOSE(WEEKDAY(C81),6,0,1,2,3,4,5)+(Ident!F81-C81+1))/7))</f>
        <v>-30785</v>
      </c>
      <c r="E81" s="6">
        <f>Kal!B$13-C81+1-(INT((CHOOSE(WEEKDAY(C81),0,1,2,3,4,5,6)+(Kal!B$13-C81+1))/7))-(INT((CHOOSE(WEEKDAY(C81),6,0,1,2,3,4,5)+(Kal!B$13-C81+1))/7))</f>
        <v>65</v>
      </c>
      <c r="F81" s="6">
        <f>Ident!F81-Kal!A$11+1-(INT((CHOOSE(WEEKDAY(Kal!A$11),0,1,2,3,4,5,6)+(Ident!F81-Kal!A$11+1))/7))-(INT((CHOOSE(WEEKDAY(Kal!A$11),6,0,1,2,3,4,5)+(Ident!F81-Kal!A$11+1))/7))</f>
        <v>-30785</v>
      </c>
      <c r="G81" s="6">
        <f>IF(AND(Ident!E81&lt;&gt;0,Ident!F81&lt;&gt;0),D81,IF(AND(Ident!E81&lt;&gt;0,Ident!F81=0),E81,IF(AND(Ident!E81=0,Ident!F81&lt;&gt;0),F81,ad5kw)))</f>
        <v>65</v>
      </c>
      <c r="H81" s="75">
        <f>ROUND(G81*Ident!L81,2)</f>
        <v>0</v>
      </c>
      <c r="I81" s="82"/>
      <c r="J81" s="73">
        <f>BerM1!W81+BerM2!W81+BerM3!W81</f>
        <v>0</v>
      </c>
      <c r="K81" s="73">
        <f t="shared" si="42"/>
        <v>0</v>
      </c>
      <c r="L81" s="73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6">
        <f>ROUND((BerM1!I81+BerM2!I81+BerM3!I81)/(malu1+malu2+malu3),2)</f>
        <v>0</v>
      </c>
      <c r="Q81" s="6">
        <f>ROUND((BerM1!J81+BerM2!J81+BerM3!J81)/(dima1+dima2+dima3),2)</f>
        <v>0</v>
      </c>
      <c r="R81" s="6">
        <f>ROUND((BerM1!K81+BerM2!K81+BerM3!K81)/(wome1+wome2+wome3),2)</f>
        <v>0</v>
      </c>
      <c r="S81" s="6">
        <f>ROUND((BerM1!L81+BerM2!L81+BerM3!L81)/(doje1+doje2+doje3),2)</f>
        <v>0</v>
      </c>
      <c r="T81" s="6">
        <f>ROUND((BerM1!M81+BerM2!M81+BerM3!M81)/(vrve1+vrve2+vrve3),2)</f>
        <v>0</v>
      </c>
      <c r="U81" s="6">
        <f>ROUND((BerM1!N81+BerM2!N81+BerM3!N81)/(zasa1+zasa2+zasa3),2)</f>
        <v>0</v>
      </c>
      <c r="V81" s="6">
        <f>ROUND((BerM1!O81+BerM2!O81+BerM3!O81)/(zodi1+zodi2+zodi3),2)</f>
        <v>0</v>
      </c>
      <c r="W81" s="6">
        <f>ROUND(('M1-In'!U81+'M2-In'!U81+'M3-In'!U81)*7/(malu1+malu2+malu3+dima1+dima2+dima3+wome1+wome2+wome3+doje1+doje2+doje3+vrve1+vrve2+vrve3+zasa1+zasa2+zasa3+zodi1+zodi2+zodi3),2)</f>
        <v>0</v>
      </c>
      <c r="X81" s="6">
        <f t="shared" si="60"/>
        <v>0</v>
      </c>
      <c r="Y81" s="16">
        <f t="shared" si="61"/>
        <v>0</v>
      </c>
      <c r="Z81" s="42">
        <f t="shared" si="62"/>
        <v>1</v>
      </c>
      <c r="AA81" s="16" t="str">
        <f t="shared" si="63"/>
        <v>Teilzeit</v>
      </c>
      <c r="AB81" s="16">
        <f>'M1-In'!AG81+'M1-In'!AH81+'M2-In'!AG81+'M2-In'!AH81+'M3-In'!AG81+'M3-In'!AH81</f>
        <v>0</v>
      </c>
      <c r="AC81" s="16">
        <f t="shared" si="64"/>
        <v>0</v>
      </c>
      <c r="AD81" s="16">
        <f t="shared" si="45"/>
        <v>0</v>
      </c>
      <c r="AE81" s="16">
        <f>'M1-In'!AI81+'M2-In'!AI81+'M3-In'!AI81</f>
        <v>0</v>
      </c>
      <c r="AF81" s="16">
        <f t="shared" si="65"/>
        <v>0</v>
      </c>
      <c r="AG81" s="16">
        <f t="shared" si="46"/>
        <v>0</v>
      </c>
      <c r="AH81" s="16">
        <f>'M1-In'!AJ81+'M2-In'!AJ81+'M3-In'!AJ81</f>
        <v>0</v>
      </c>
      <c r="AI81" s="16">
        <f t="shared" si="66"/>
        <v>0</v>
      </c>
      <c r="AJ81" s="16">
        <f t="shared" si="47"/>
        <v>0</v>
      </c>
      <c r="AK81" s="16">
        <f>'M1-In'!AK81+'M2-In'!AK81+'M3-In'!AK81</f>
        <v>0</v>
      </c>
      <c r="AL81" s="16">
        <f t="shared" si="67"/>
        <v>0</v>
      </c>
      <c r="AM81" s="16">
        <f t="shared" si="48"/>
        <v>0</v>
      </c>
      <c r="AN81" s="16">
        <f>'M1-In'!AL81+'M2-In'!AL81+'M3-In'!AL81</f>
        <v>0</v>
      </c>
      <c r="AO81" s="16">
        <f t="shared" si="68"/>
        <v>0</v>
      </c>
      <c r="AP81" s="16">
        <f t="shared" si="49"/>
        <v>0</v>
      </c>
      <c r="AQ81" s="16">
        <f>'M1-In'!AM81+'M2-In'!AM81+'M3-In'!AM81</f>
        <v>0</v>
      </c>
      <c r="AR81" s="16">
        <f t="shared" si="69"/>
        <v>0</v>
      </c>
      <c r="AS81" s="16">
        <f t="shared" si="50"/>
        <v>0</v>
      </c>
      <c r="AT81" s="16">
        <f>BerM1!AO81+BerM2!AO81+BerM3!AO81</f>
        <v>0</v>
      </c>
      <c r="AU81" s="16">
        <f t="shared" si="70"/>
        <v>0</v>
      </c>
      <c r="AV81" s="16">
        <f t="shared" si="51"/>
        <v>0</v>
      </c>
      <c r="AW81" s="16">
        <f ca="1">IF(A81=1,"Verbessern",MIN(gmk,BerM1!AQ81+BerM2!AQ81+BerM3!AQ81))</f>
        <v>0</v>
      </c>
      <c r="AX81" s="16">
        <f t="shared" ca="1" si="52"/>
        <v>0</v>
      </c>
      <c r="AY81" s="16">
        <f t="shared" ca="1" si="53"/>
        <v>0</v>
      </c>
      <c r="AZ81" s="16">
        <f t="shared" ca="1" si="54"/>
        <v>0</v>
      </c>
      <c r="BA81" s="6">
        <f t="shared" si="71"/>
        <v>0</v>
      </c>
      <c r="BB81" s="6">
        <f t="shared" si="55"/>
        <v>0</v>
      </c>
      <c r="BC81" s="285">
        <f t="shared" si="72"/>
        <v>0</v>
      </c>
      <c r="BD81" s="16">
        <f t="shared" ca="1" si="56"/>
        <v>0</v>
      </c>
      <c r="BE81" s="42">
        <f t="shared" ca="1" si="57"/>
        <v>0</v>
      </c>
      <c r="BF81" s="16">
        <f ca="1">IF(A81=1,"Verbessern",BerM1!AT81+BerM2!AT81+BerM3!AT81)</f>
        <v>0</v>
      </c>
      <c r="BG81" s="16">
        <f t="shared" ca="1" si="73"/>
        <v>0</v>
      </c>
      <c r="BH81" s="16">
        <f t="shared" ca="1" si="74"/>
        <v>0</v>
      </c>
      <c r="BI81" s="16">
        <f t="shared" ca="1" si="75"/>
        <v>0</v>
      </c>
      <c r="BJ81" s="16">
        <f t="shared" ca="1" si="76"/>
        <v>0</v>
      </c>
      <c r="BK81" s="16">
        <f t="shared" ca="1" si="58"/>
        <v>0</v>
      </c>
      <c r="BL81" s="6">
        <f t="shared" ca="1" si="59"/>
        <v>0</v>
      </c>
      <c r="BM81" s="92">
        <f t="shared" ca="1" si="77"/>
        <v>0</v>
      </c>
      <c r="BN81" s="16">
        <f t="shared" ca="1" si="78"/>
        <v>0</v>
      </c>
      <c r="BO81" s="16" t="str">
        <f t="shared" si="79"/>
        <v>OK</v>
      </c>
      <c r="BP81" s="16">
        <f t="shared" si="80"/>
        <v>0</v>
      </c>
      <c r="BQ81" s="93"/>
      <c r="BR81" s="16">
        <f t="shared" si="81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43101</v>
      </c>
      <c r="D82" s="65">
        <f>Ident!F82-C82+1-(INT((CHOOSE(WEEKDAY(C82),0,1,2,3,4,5,6)+(Ident!F82-C82+1))/7))-(INT((CHOOSE(WEEKDAY(C82),6,0,1,2,3,4,5)+(Ident!F82-C82+1))/7))</f>
        <v>-30785</v>
      </c>
      <c r="E82" s="6">
        <f>Kal!B$13-C82+1-(INT((CHOOSE(WEEKDAY(C82),0,1,2,3,4,5,6)+(Kal!B$13-C82+1))/7))-(INT((CHOOSE(WEEKDAY(C82),6,0,1,2,3,4,5)+(Kal!B$13-C82+1))/7))</f>
        <v>65</v>
      </c>
      <c r="F82" s="6">
        <f>Ident!F82-Kal!A$11+1-(INT((CHOOSE(WEEKDAY(Kal!A$11),0,1,2,3,4,5,6)+(Ident!F82-Kal!A$11+1))/7))-(INT((CHOOSE(WEEKDAY(Kal!A$11),6,0,1,2,3,4,5)+(Ident!F82-Kal!A$11+1))/7))</f>
        <v>-30785</v>
      </c>
      <c r="G82" s="6">
        <f>IF(AND(Ident!E82&lt;&gt;0,Ident!F82&lt;&gt;0),D82,IF(AND(Ident!E82&lt;&gt;0,Ident!F82=0),E82,IF(AND(Ident!E82=0,Ident!F82&lt;&gt;0),F82,ad5kw)))</f>
        <v>65</v>
      </c>
      <c r="H82" s="75">
        <f>ROUND(G82*Ident!L82,2)</f>
        <v>0</v>
      </c>
      <c r="I82" s="82"/>
      <c r="J82" s="73">
        <f>BerM1!W82+BerM2!W82+BerM3!W82</f>
        <v>0</v>
      </c>
      <c r="K82" s="73">
        <f t="shared" si="42"/>
        <v>0</v>
      </c>
      <c r="L82" s="73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6">
        <f>ROUND((BerM1!I82+BerM2!I82+BerM3!I82)/(malu1+malu2+malu3),2)</f>
        <v>0</v>
      </c>
      <c r="Q82" s="6">
        <f>ROUND((BerM1!J82+BerM2!J82+BerM3!J82)/(dima1+dima2+dima3),2)</f>
        <v>0</v>
      </c>
      <c r="R82" s="6">
        <f>ROUND((BerM1!K82+BerM2!K82+BerM3!K82)/(wome1+wome2+wome3),2)</f>
        <v>0</v>
      </c>
      <c r="S82" s="6">
        <f>ROUND((BerM1!L82+BerM2!L82+BerM3!L82)/(doje1+doje2+doje3),2)</f>
        <v>0</v>
      </c>
      <c r="T82" s="6">
        <f>ROUND((BerM1!M82+BerM2!M82+BerM3!M82)/(vrve1+vrve2+vrve3),2)</f>
        <v>0</v>
      </c>
      <c r="U82" s="6">
        <f>ROUND((BerM1!N82+BerM2!N82+BerM3!N82)/(zasa1+zasa2+zasa3),2)</f>
        <v>0</v>
      </c>
      <c r="V82" s="6">
        <f>ROUND((BerM1!O82+BerM2!O82+BerM3!O82)/(zodi1+zodi2+zodi3),2)</f>
        <v>0</v>
      </c>
      <c r="W82" s="6">
        <f>ROUND(('M1-In'!U82+'M2-In'!U82+'M3-In'!U82)*7/(malu1+malu2+malu3+dima1+dima2+dima3+wome1+wome2+wome3+doje1+doje2+doje3+vrve1+vrve2+vrve3+zasa1+zasa2+zasa3+zodi1+zodi2+zodi3),2)</f>
        <v>0</v>
      </c>
      <c r="X82" s="6">
        <f t="shared" si="60"/>
        <v>0</v>
      </c>
      <c r="Y82" s="16">
        <f t="shared" si="61"/>
        <v>0</v>
      </c>
      <c r="Z82" s="42">
        <f t="shared" si="62"/>
        <v>1</v>
      </c>
      <c r="AA82" s="16" t="str">
        <f t="shared" si="63"/>
        <v>Teilzeit</v>
      </c>
      <c r="AB82" s="16">
        <f>'M1-In'!AG82+'M1-In'!AH82+'M2-In'!AG82+'M2-In'!AH82+'M3-In'!AG82+'M3-In'!AH82</f>
        <v>0</v>
      </c>
      <c r="AC82" s="16">
        <f t="shared" si="64"/>
        <v>0</v>
      </c>
      <c r="AD82" s="16">
        <f t="shared" si="45"/>
        <v>0</v>
      </c>
      <c r="AE82" s="16">
        <f>'M1-In'!AI82+'M2-In'!AI82+'M3-In'!AI82</f>
        <v>0</v>
      </c>
      <c r="AF82" s="16">
        <f t="shared" si="65"/>
        <v>0</v>
      </c>
      <c r="AG82" s="16">
        <f t="shared" si="46"/>
        <v>0</v>
      </c>
      <c r="AH82" s="16">
        <f>'M1-In'!AJ82+'M2-In'!AJ82+'M3-In'!AJ82</f>
        <v>0</v>
      </c>
      <c r="AI82" s="16">
        <f t="shared" si="66"/>
        <v>0</v>
      </c>
      <c r="AJ82" s="16">
        <f t="shared" si="47"/>
        <v>0</v>
      </c>
      <c r="AK82" s="16">
        <f>'M1-In'!AK82+'M2-In'!AK82+'M3-In'!AK82</f>
        <v>0</v>
      </c>
      <c r="AL82" s="16">
        <f t="shared" si="67"/>
        <v>0</v>
      </c>
      <c r="AM82" s="16">
        <f t="shared" si="48"/>
        <v>0</v>
      </c>
      <c r="AN82" s="16">
        <f>'M1-In'!AL82+'M2-In'!AL82+'M3-In'!AL82</f>
        <v>0</v>
      </c>
      <c r="AO82" s="16">
        <f t="shared" si="68"/>
        <v>0</v>
      </c>
      <c r="AP82" s="16">
        <f t="shared" si="49"/>
        <v>0</v>
      </c>
      <c r="AQ82" s="16">
        <f>'M1-In'!AM82+'M2-In'!AM82+'M3-In'!AM82</f>
        <v>0</v>
      </c>
      <c r="AR82" s="16">
        <f t="shared" si="69"/>
        <v>0</v>
      </c>
      <c r="AS82" s="16">
        <f t="shared" si="50"/>
        <v>0</v>
      </c>
      <c r="AT82" s="16">
        <f>BerM1!AO82+BerM2!AO82+BerM3!AO82</f>
        <v>0</v>
      </c>
      <c r="AU82" s="16">
        <f t="shared" si="70"/>
        <v>0</v>
      </c>
      <c r="AV82" s="16">
        <f t="shared" si="51"/>
        <v>0</v>
      </c>
      <c r="AW82" s="16">
        <f ca="1">IF(A82=1,"Verbessern",MIN(gmk,BerM1!AQ82+BerM2!AQ82+BerM3!AQ82))</f>
        <v>0</v>
      </c>
      <c r="AX82" s="16">
        <f t="shared" ca="1" si="52"/>
        <v>0</v>
      </c>
      <c r="AY82" s="16">
        <f t="shared" ca="1" si="53"/>
        <v>0</v>
      </c>
      <c r="AZ82" s="16">
        <f t="shared" ca="1" si="54"/>
        <v>0</v>
      </c>
      <c r="BA82" s="6">
        <f t="shared" si="71"/>
        <v>0</v>
      </c>
      <c r="BB82" s="6">
        <f t="shared" si="55"/>
        <v>0</v>
      </c>
      <c r="BC82" s="285">
        <f t="shared" si="72"/>
        <v>0</v>
      </c>
      <c r="BD82" s="16">
        <f t="shared" ca="1" si="56"/>
        <v>0</v>
      </c>
      <c r="BE82" s="42">
        <f t="shared" ca="1" si="57"/>
        <v>0</v>
      </c>
      <c r="BF82" s="16">
        <f ca="1">IF(A82=1,"Verbessern",BerM1!AT82+BerM2!AT82+BerM3!AT82)</f>
        <v>0</v>
      </c>
      <c r="BG82" s="16">
        <f t="shared" ca="1" si="73"/>
        <v>0</v>
      </c>
      <c r="BH82" s="16">
        <f t="shared" ca="1" si="74"/>
        <v>0</v>
      </c>
      <c r="BI82" s="16">
        <f t="shared" ca="1" si="75"/>
        <v>0</v>
      </c>
      <c r="BJ82" s="16">
        <f t="shared" ca="1" si="76"/>
        <v>0</v>
      </c>
      <c r="BK82" s="16">
        <f t="shared" ca="1" si="58"/>
        <v>0</v>
      </c>
      <c r="BL82" s="6">
        <f t="shared" ca="1" si="59"/>
        <v>0</v>
      </c>
      <c r="BM82" s="92">
        <f t="shared" ca="1" si="77"/>
        <v>0</v>
      </c>
      <c r="BN82" s="16">
        <f t="shared" ca="1" si="78"/>
        <v>0</v>
      </c>
      <c r="BO82" s="16" t="str">
        <f t="shared" si="79"/>
        <v>OK</v>
      </c>
      <c r="BP82" s="16">
        <f t="shared" si="80"/>
        <v>0</v>
      </c>
      <c r="BQ82" s="93"/>
      <c r="BR82" s="16">
        <f t="shared" si="81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43101</v>
      </c>
      <c r="D83" s="65">
        <f>Ident!F83-C83+1-(INT((CHOOSE(WEEKDAY(C83),0,1,2,3,4,5,6)+(Ident!F83-C83+1))/7))-(INT((CHOOSE(WEEKDAY(C83),6,0,1,2,3,4,5)+(Ident!F83-C83+1))/7))</f>
        <v>-30785</v>
      </c>
      <c r="E83" s="6">
        <f>Kal!B$13-C83+1-(INT((CHOOSE(WEEKDAY(C83),0,1,2,3,4,5,6)+(Kal!B$13-C83+1))/7))-(INT((CHOOSE(WEEKDAY(C83),6,0,1,2,3,4,5)+(Kal!B$13-C83+1))/7))</f>
        <v>65</v>
      </c>
      <c r="F83" s="6">
        <f>Ident!F83-Kal!A$11+1-(INT((CHOOSE(WEEKDAY(Kal!A$11),0,1,2,3,4,5,6)+(Ident!F83-Kal!A$11+1))/7))-(INT((CHOOSE(WEEKDAY(Kal!A$11),6,0,1,2,3,4,5)+(Ident!F83-Kal!A$11+1))/7))</f>
        <v>-30785</v>
      </c>
      <c r="G83" s="6">
        <f>IF(AND(Ident!E83&lt;&gt;0,Ident!F83&lt;&gt;0),D83,IF(AND(Ident!E83&lt;&gt;0,Ident!F83=0),E83,IF(AND(Ident!E83=0,Ident!F83&lt;&gt;0),F83,ad5kw)))</f>
        <v>65</v>
      </c>
      <c r="H83" s="75">
        <f>ROUND(G83*Ident!L83,2)</f>
        <v>0</v>
      </c>
      <c r="I83" s="82"/>
      <c r="J83" s="73">
        <f>BerM1!W83+BerM2!W83+BerM3!W83</f>
        <v>0</v>
      </c>
      <c r="K83" s="73">
        <f t="shared" si="42"/>
        <v>0</v>
      </c>
      <c r="L83" s="73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6">
        <f>ROUND((BerM1!I83+BerM2!I83+BerM3!I83)/(malu1+malu2+malu3),2)</f>
        <v>0</v>
      </c>
      <c r="Q83" s="6">
        <f>ROUND((BerM1!J83+BerM2!J83+BerM3!J83)/(dima1+dima2+dima3),2)</f>
        <v>0</v>
      </c>
      <c r="R83" s="6">
        <f>ROUND((BerM1!K83+BerM2!K83+BerM3!K83)/(wome1+wome2+wome3),2)</f>
        <v>0</v>
      </c>
      <c r="S83" s="6">
        <f>ROUND((BerM1!L83+BerM2!L83+BerM3!L83)/(doje1+doje2+doje3),2)</f>
        <v>0</v>
      </c>
      <c r="T83" s="6">
        <f>ROUND((BerM1!M83+BerM2!M83+BerM3!M83)/(vrve1+vrve2+vrve3),2)</f>
        <v>0</v>
      </c>
      <c r="U83" s="6">
        <f>ROUND((BerM1!N83+BerM2!N83+BerM3!N83)/(zasa1+zasa2+zasa3),2)</f>
        <v>0</v>
      </c>
      <c r="V83" s="6">
        <f>ROUND((BerM1!O83+BerM2!O83+BerM3!O83)/(zodi1+zodi2+zodi3),2)</f>
        <v>0</v>
      </c>
      <c r="W83" s="6">
        <f>ROUND(('M1-In'!U83+'M2-In'!U83+'M3-In'!U83)*7/(malu1+malu2+malu3+dima1+dima2+dima3+wome1+wome2+wome3+doje1+doje2+doje3+vrve1+vrve2+vrve3+zasa1+zasa2+zasa3+zodi1+zodi2+zodi3),2)</f>
        <v>0</v>
      </c>
      <c r="X83" s="6">
        <f t="shared" si="60"/>
        <v>0</v>
      </c>
      <c r="Y83" s="16">
        <f t="shared" si="61"/>
        <v>0</v>
      </c>
      <c r="Z83" s="42">
        <f t="shared" si="62"/>
        <v>1</v>
      </c>
      <c r="AA83" s="16" t="str">
        <f t="shared" si="63"/>
        <v>Teilzeit</v>
      </c>
      <c r="AB83" s="16">
        <f>'M1-In'!AG83+'M1-In'!AH83+'M2-In'!AG83+'M2-In'!AH83+'M3-In'!AG83+'M3-In'!AH83</f>
        <v>0</v>
      </c>
      <c r="AC83" s="16">
        <f t="shared" si="64"/>
        <v>0</v>
      </c>
      <c r="AD83" s="16">
        <f t="shared" si="45"/>
        <v>0</v>
      </c>
      <c r="AE83" s="16">
        <f>'M1-In'!AI83+'M2-In'!AI83+'M3-In'!AI83</f>
        <v>0</v>
      </c>
      <c r="AF83" s="16">
        <f t="shared" si="65"/>
        <v>0</v>
      </c>
      <c r="AG83" s="16">
        <f t="shared" si="46"/>
        <v>0</v>
      </c>
      <c r="AH83" s="16">
        <f>'M1-In'!AJ83+'M2-In'!AJ83+'M3-In'!AJ83</f>
        <v>0</v>
      </c>
      <c r="AI83" s="16">
        <f t="shared" si="66"/>
        <v>0</v>
      </c>
      <c r="AJ83" s="16">
        <f t="shared" si="47"/>
        <v>0</v>
      </c>
      <c r="AK83" s="16">
        <f>'M1-In'!AK83+'M2-In'!AK83+'M3-In'!AK83</f>
        <v>0</v>
      </c>
      <c r="AL83" s="16">
        <f t="shared" si="67"/>
        <v>0</v>
      </c>
      <c r="AM83" s="16">
        <f t="shared" si="48"/>
        <v>0</v>
      </c>
      <c r="AN83" s="16">
        <f>'M1-In'!AL83+'M2-In'!AL83+'M3-In'!AL83</f>
        <v>0</v>
      </c>
      <c r="AO83" s="16">
        <f t="shared" si="68"/>
        <v>0</v>
      </c>
      <c r="AP83" s="16">
        <f t="shared" si="49"/>
        <v>0</v>
      </c>
      <c r="AQ83" s="16">
        <f>'M1-In'!AM83+'M2-In'!AM83+'M3-In'!AM83</f>
        <v>0</v>
      </c>
      <c r="AR83" s="16">
        <f t="shared" si="69"/>
        <v>0</v>
      </c>
      <c r="AS83" s="16">
        <f t="shared" si="50"/>
        <v>0</v>
      </c>
      <c r="AT83" s="16">
        <f>BerM1!AO83+BerM2!AO83+BerM3!AO83</f>
        <v>0</v>
      </c>
      <c r="AU83" s="16">
        <f t="shared" si="70"/>
        <v>0</v>
      </c>
      <c r="AV83" s="16">
        <f t="shared" si="51"/>
        <v>0</v>
      </c>
      <c r="AW83" s="16">
        <f ca="1">IF(A83=1,"Verbessern",MIN(gmk,BerM1!AQ83+BerM2!AQ83+BerM3!AQ83))</f>
        <v>0</v>
      </c>
      <c r="AX83" s="16">
        <f t="shared" ca="1" si="52"/>
        <v>0</v>
      </c>
      <c r="AY83" s="16">
        <f t="shared" ca="1" si="53"/>
        <v>0</v>
      </c>
      <c r="AZ83" s="16">
        <f t="shared" ca="1" si="54"/>
        <v>0</v>
      </c>
      <c r="BA83" s="6">
        <f t="shared" si="71"/>
        <v>0</v>
      </c>
      <c r="BB83" s="6">
        <f t="shared" si="55"/>
        <v>0</v>
      </c>
      <c r="BC83" s="285">
        <f t="shared" si="72"/>
        <v>0</v>
      </c>
      <c r="BD83" s="16">
        <f t="shared" ca="1" si="56"/>
        <v>0</v>
      </c>
      <c r="BE83" s="42">
        <f t="shared" ca="1" si="57"/>
        <v>0</v>
      </c>
      <c r="BF83" s="16">
        <f ca="1">IF(A83=1,"Verbessern",BerM1!AT83+BerM2!AT83+BerM3!AT83)</f>
        <v>0</v>
      </c>
      <c r="BG83" s="16">
        <f t="shared" ca="1" si="73"/>
        <v>0</v>
      </c>
      <c r="BH83" s="16">
        <f t="shared" ca="1" si="74"/>
        <v>0</v>
      </c>
      <c r="BI83" s="16">
        <f t="shared" ca="1" si="75"/>
        <v>0</v>
      </c>
      <c r="BJ83" s="16">
        <f t="shared" ca="1" si="76"/>
        <v>0</v>
      </c>
      <c r="BK83" s="16">
        <f t="shared" ca="1" si="58"/>
        <v>0</v>
      </c>
      <c r="BL83" s="6">
        <f t="shared" ca="1" si="59"/>
        <v>0</v>
      </c>
      <c r="BM83" s="92">
        <f t="shared" ca="1" si="77"/>
        <v>0</v>
      </c>
      <c r="BN83" s="16">
        <f t="shared" ca="1" si="78"/>
        <v>0</v>
      </c>
      <c r="BO83" s="16" t="str">
        <f t="shared" si="79"/>
        <v>OK</v>
      </c>
      <c r="BP83" s="16">
        <f t="shared" si="80"/>
        <v>0</v>
      </c>
      <c r="BQ83" s="93"/>
      <c r="BR83" s="16">
        <f t="shared" si="81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43101</v>
      </c>
      <c r="D84" s="65">
        <f>Ident!F84-C84+1-(INT((CHOOSE(WEEKDAY(C84),0,1,2,3,4,5,6)+(Ident!F84-C84+1))/7))-(INT((CHOOSE(WEEKDAY(C84),6,0,1,2,3,4,5)+(Ident!F84-C84+1))/7))</f>
        <v>-30785</v>
      </c>
      <c r="E84" s="6">
        <f>Kal!B$13-C84+1-(INT((CHOOSE(WEEKDAY(C84),0,1,2,3,4,5,6)+(Kal!B$13-C84+1))/7))-(INT((CHOOSE(WEEKDAY(C84),6,0,1,2,3,4,5)+(Kal!B$13-C84+1))/7))</f>
        <v>65</v>
      </c>
      <c r="F84" s="6">
        <f>Ident!F84-Kal!A$11+1-(INT((CHOOSE(WEEKDAY(Kal!A$11),0,1,2,3,4,5,6)+(Ident!F84-Kal!A$11+1))/7))-(INT((CHOOSE(WEEKDAY(Kal!A$11),6,0,1,2,3,4,5)+(Ident!F84-Kal!A$11+1))/7))</f>
        <v>-30785</v>
      </c>
      <c r="G84" s="6">
        <f>IF(AND(Ident!E84&lt;&gt;0,Ident!F84&lt;&gt;0),D84,IF(AND(Ident!E84&lt;&gt;0,Ident!F84=0),E84,IF(AND(Ident!E84=0,Ident!F84&lt;&gt;0),F84,ad5kw)))</f>
        <v>65</v>
      </c>
      <c r="H84" s="75">
        <f>ROUND(G84*Ident!L84,2)</f>
        <v>0</v>
      </c>
      <c r="I84" s="82"/>
      <c r="J84" s="73">
        <f>BerM1!W84+BerM2!W84+BerM3!W84</f>
        <v>0</v>
      </c>
      <c r="K84" s="73">
        <f t="shared" si="42"/>
        <v>0</v>
      </c>
      <c r="L84" s="73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6">
        <f>ROUND((BerM1!I84+BerM2!I84+BerM3!I84)/(malu1+malu2+malu3),2)</f>
        <v>0</v>
      </c>
      <c r="Q84" s="6">
        <f>ROUND((BerM1!J84+BerM2!J84+BerM3!J84)/(dima1+dima2+dima3),2)</f>
        <v>0</v>
      </c>
      <c r="R84" s="6">
        <f>ROUND((BerM1!K84+BerM2!K84+BerM3!K84)/(wome1+wome2+wome3),2)</f>
        <v>0</v>
      </c>
      <c r="S84" s="6">
        <f>ROUND((BerM1!L84+BerM2!L84+BerM3!L84)/(doje1+doje2+doje3),2)</f>
        <v>0</v>
      </c>
      <c r="T84" s="6">
        <f>ROUND((BerM1!M84+BerM2!M84+BerM3!M84)/(vrve1+vrve2+vrve3),2)</f>
        <v>0</v>
      </c>
      <c r="U84" s="6">
        <f>ROUND((BerM1!N84+BerM2!N84+BerM3!N84)/(zasa1+zasa2+zasa3),2)</f>
        <v>0</v>
      </c>
      <c r="V84" s="6">
        <f>ROUND((BerM1!O84+BerM2!O84+BerM3!O84)/(zodi1+zodi2+zodi3),2)</f>
        <v>0</v>
      </c>
      <c r="W84" s="6">
        <f>ROUND(('M1-In'!U84+'M2-In'!U84+'M3-In'!U84)*7/(malu1+malu2+malu3+dima1+dima2+dima3+wome1+wome2+wome3+doje1+doje2+doje3+vrve1+vrve2+vrve3+zasa1+zasa2+zasa3+zodi1+zodi2+zodi3),2)</f>
        <v>0</v>
      </c>
      <c r="X84" s="6">
        <f t="shared" si="60"/>
        <v>0</v>
      </c>
      <c r="Y84" s="16">
        <f t="shared" si="61"/>
        <v>0</v>
      </c>
      <c r="Z84" s="42">
        <f t="shared" si="62"/>
        <v>1</v>
      </c>
      <c r="AA84" s="16" t="str">
        <f t="shared" si="63"/>
        <v>Teilzeit</v>
      </c>
      <c r="AB84" s="16">
        <f>'M1-In'!AG84+'M1-In'!AH84+'M2-In'!AG84+'M2-In'!AH84+'M3-In'!AG84+'M3-In'!AH84</f>
        <v>0</v>
      </c>
      <c r="AC84" s="16">
        <f t="shared" si="64"/>
        <v>0</v>
      </c>
      <c r="AD84" s="16">
        <f t="shared" si="45"/>
        <v>0</v>
      </c>
      <c r="AE84" s="16">
        <f>'M1-In'!AI84+'M2-In'!AI84+'M3-In'!AI84</f>
        <v>0</v>
      </c>
      <c r="AF84" s="16">
        <f t="shared" si="65"/>
        <v>0</v>
      </c>
      <c r="AG84" s="16">
        <f t="shared" si="46"/>
        <v>0</v>
      </c>
      <c r="AH84" s="16">
        <f>'M1-In'!AJ84+'M2-In'!AJ84+'M3-In'!AJ84</f>
        <v>0</v>
      </c>
      <c r="AI84" s="16">
        <f t="shared" si="66"/>
        <v>0</v>
      </c>
      <c r="AJ84" s="16">
        <f t="shared" si="47"/>
        <v>0</v>
      </c>
      <c r="AK84" s="16">
        <f>'M1-In'!AK84+'M2-In'!AK84+'M3-In'!AK84</f>
        <v>0</v>
      </c>
      <c r="AL84" s="16">
        <f t="shared" si="67"/>
        <v>0</v>
      </c>
      <c r="AM84" s="16">
        <f t="shared" si="48"/>
        <v>0</v>
      </c>
      <c r="AN84" s="16">
        <f>'M1-In'!AL84+'M2-In'!AL84+'M3-In'!AL84</f>
        <v>0</v>
      </c>
      <c r="AO84" s="16">
        <f t="shared" si="68"/>
        <v>0</v>
      </c>
      <c r="AP84" s="16">
        <f t="shared" si="49"/>
        <v>0</v>
      </c>
      <c r="AQ84" s="16">
        <f>'M1-In'!AM84+'M2-In'!AM84+'M3-In'!AM84</f>
        <v>0</v>
      </c>
      <c r="AR84" s="16">
        <f t="shared" si="69"/>
        <v>0</v>
      </c>
      <c r="AS84" s="16">
        <f t="shared" si="50"/>
        <v>0</v>
      </c>
      <c r="AT84" s="16">
        <f>BerM1!AO84+BerM2!AO84+BerM3!AO84</f>
        <v>0</v>
      </c>
      <c r="AU84" s="16">
        <f t="shared" si="70"/>
        <v>0</v>
      </c>
      <c r="AV84" s="16">
        <f t="shared" si="51"/>
        <v>0</v>
      </c>
      <c r="AW84" s="16">
        <f ca="1">IF(A84=1,"Verbessern",MIN(gmk,BerM1!AQ84+BerM2!AQ84+BerM3!AQ84))</f>
        <v>0</v>
      </c>
      <c r="AX84" s="16">
        <f t="shared" ca="1" si="52"/>
        <v>0</v>
      </c>
      <c r="AY84" s="16">
        <f t="shared" ca="1" si="53"/>
        <v>0</v>
      </c>
      <c r="AZ84" s="16">
        <f t="shared" ca="1" si="54"/>
        <v>0</v>
      </c>
      <c r="BA84" s="6">
        <f t="shared" si="71"/>
        <v>0</v>
      </c>
      <c r="BB84" s="6">
        <f t="shared" si="55"/>
        <v>0</v>
      </c>
      <c r="BC84" s="285">
        <f t="shared" si="72"/>
        <v>0</v>
      </c>
      <c r="BD84" s="16">
        <f t="shared" ca="1" si="56"/>
        <v>0</v>
      </c>
      <c r="BE84" s="42">
        <f t="shared" ca="1" si="57"/>
        <v>0</v>
      </c>
      <c r="BF84" s="16">
        <f ca="1">IF(A84=1,"Verbessern",BerM1!AT84+BerM2!AT84+BerM3!AT84)</f>
        <v>0</v>
      </c>
      <c r="BG84" s="16">
        <f t="shared" ca="1" si="73"/>
        <v>0</v>
      </c>
      <c r="BH84" s="16">
        <f t="shared" ca="1" si="74"/>
        <v>0</v>
      </c>
      <c r="BI84" s="16">
        <f t="shared" ca="1" si="75"/>
        <v>0</v>
      </c>
      <c r="BJ84" s="16">
        <f t="shared" ca="1" si="76"/>
        <v>0</v>
      </c>
      <c r="BK84" s="16">
        <f t="shared" ca="1" si="58"/>
        <v>0</v>
      </c>
      <c r="BL84" s="6">
        <f t="shared" ca="1" si="59"/>
        <v>0</v>
      </c>
      <c r="BM84" s="92">
        <f t="shared" ca="1" si="77"/>
        <v>0</v>
      </c>
      <c r="BN84" s="16">
        <f t="shared" ca="1" si="78"/>
        <v>0</v>
      </c>
      <c r="BO84" s="16" t="str">
        <f t="shared" si="79"/>
        <v>OK</v>
      </c>
      <c r="BP84" s="16">
        <f t="shared" si="80"/>
        <v>0</v>
      </c>
      <c r="BQ84" s="93"/>
      <c r="BR84" s="16">
        <f t="shared" si="81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43101</v>
      </c>
      <c r="D85" s="65">
        <f>Ident!F85-C85+1-(INT((CHOOSE(WEEKDAY(C85),0,1,2,3,4,5,6)+(Ident!F85-C85+1))/7))-(INT((CHOOSE(WEEKDAY(C85),6,0,1,2,3,4,5)+(Ident!F85-C85+1))/7))</f>
        <v>-30785</v>
      </c>
      <c r="E85" s="6">
        <f>Kal!B$13-C85+1-(INT((CHOOSE(WEEKDAY(C85),0,1,2,3,4,5,6)+(Kal!B$13-C85+1))/7))-(INT((CHOOSE(WEEKDAY(C85),6,0,1,2,3,4,5)+(Kal!B$13-C85+1))/7))</f>
        <v>65</v>
      </c>
      <c r="F85" s="6">
        <f>Ident!F85-Kal!A$11+1-(INT((CHOOSE(WEEKDAY(Kal!A$11),0,1,2,3,4,5,6)+(Ident!F85-Kal!A$11+1))/7))-(INT((CHOOSE(WEEKDAY(Kal!A$11),6,0,1,2,3,4,5)+(Ident!F85-Kal!A$11+1))/7))</f>
        <v>-30785</v>
      </c>
      <c r="G85" s="6">
        <f>IF(AND(Ident!E85&lt;&gt;0,Ident!F85&lt;&gt;0),D85,IF(AND(Ident!E85&lt;&gt;0,Ident!F85=0),E85,IF(AND(Ident!E85=0,Ident!F85&lt;&gt;0),F85,ad5kw)))</f>
        <v>65</v>
      </c>
      <c r="H85" s="75">
        <f>ROUND(G85*Ident!L85,2)</f>
        <v>0</v>
      </c>
      <c r="I85" s="82"/>
      <c r="J85" s="73">
        <f>BerM1!W85+BerM2!W85+BerM3!W85</f>
        <v>0</v>
      </c>
      <c r="K85" s="73">
        <f t="shared" si="42"/>
        <v>0</v>
      </c>
      <c r="L85" s="73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6">
        <f>ROUND((BerM1!I85+BerM2!I85+BerM3!I85)/(malu1+malu2+malu3),2)</f>
        <v>0</v>
      </c>
      <c r="Q85" s="6">
        <f>ROUND((BerM1!J85+BerM2!J85+BerM3!J85)/(dima1+dima2+dima3),2)</f>
        <v>0</v>
      </c>
      <c r="R85" s="6">
        <f>ROUND((BerM1!K85+BerM2!K85+BerM3!K85)/(wome1+wome2+wome3),2)</f>
        <v>0</v>
      </c>
      <c r="S85" s="6">
        <f>ROUND((BerM1!L85+BerM2!L85+BerM3!L85)/(doje1+doje2+doje3),2)</f>
        <v>0</v>
      </c>
      <c r="T85" s="6">
        <f>ROUND((BerM1!M85+BerM2!M85+BerM3!M85)/(vrve1+vrve2+vrve3),2)</f>
        <v>0</v>
      </c>
      <c r="U85" s="6">
        <f>ROUND((BerM1!N85+BerM2!N85+BerM3!N85)/(zasa1+zasa2+zasa3),2)</f>
        <v>0</v>
      </c>
      <c r="V85" s="6">
        <f>ROUND((BerM1!O85+BerM2!O85+BerM3!O85)/(zodi1+zodi2+zodi3),2)</f>
        <v>0</v>
      </c>
      <c r="W85" s="6">
        <f>ROUND(('M1-In'!U85+'M2-In'!U85+'M3-In'!U85)*7/(malu1+malu2+malu3+dima1+dima2+dima3+wome1+wome2+wome3+doje1+doje2+doje3+vrve1+vrve2+vrve3+zasa1+zasa2+zasa3+zodi1+zodi2+zodi3),2)</f>
        <v>0</v>
      </c>
      <c r="X85" s="6">
        <f t="shared" si="60"/>
        <v>0</v>
      </c>
      <c r="Y85" s="16">
        <f t="shared" si="61"/>
        <v>0</v>
      </c>
      <c r="Z85" s="42">
        <f t="shared" si="62"/>
        <v>1</v>
      </c>
      <c r="AA85" s="16" t="str">
        <f t="shared" si="63"/>
        <v>Teilzeit</v>
      </c>
      <c r="AB85" s="16">
        <f>'M1-In'!AG85+'M1-In'!AH85+'M2-In'!AG85+'M2-In'!AH85+'M3-In'!AG85+'M3-In'!AH85</f>
        <v>0</v>
      </c>
      <c r="AC85" s="16">
        <f t="shared" si="64"/>
        <v>0</v>
      </c>
      <c r="AD85" s="16">
        <f t="shared" si="45"/>
        <v>0</v>
      </c>
      <c r="AE85" s="16">
        <f>'M1-In'!AI85+'M2-In'!AI85+'M3-In'!AI85</f>
        <v>0</v>
      </c>
      <c r="AF85" s="16">
        <f t="shared" si="65"/>
        <v>0</v>
      </c>
      <c r="AG85" s="16">
        <f t="shared" si="46"/>
        <v>0</v>
      </c>
      <c r="AH85" s="16">
        <f>'M1-In'!AJ85+'M2-In'!AJ85+'M3-In'!AJ85</f>
        <v>0</v>
      </c>
      <c r="AI85" s="16">
        <f t="shared" si="66"/>
        <v>0</v>
      </c>
      <c r="AJ85" s="16">
        <f t="shared" si="47"/>
        <v>0</v>
      </c>
      <c r="AK85" s="16">
        <f>'M1-In'!AK85+'M2-In'!AK85+'M3-In'!AK85</f>
        <v>0</v>
      </c>
      <c r="AL85" s="16">
        <f t="shared" si="67"/>
        <v>0</v>
      </c>
      <c r="AM85" s="16">
        <f t="shared" si="48"/>
        <v>0</v>
      </c>
      <c r="AN85" s="16">
        <f>'M1-In'!AL85+'M2-In'!AL85+'M3-In'!AL85</f>
        <v>0</v>
      </c>
      <c r="AO85" s="16">
        <f t="shared" si="68"/>
        <v>0</v>
      </c>
      <c r="AP85" s="16">
        <f t="shared" si="49"/>
        <v>0</v>
      </c>
      <c r="AQ85" s="16">
        <f>'M1-In'!AM85+'M2-In'!AM85+'M3-In'!AM85</f>
        <v>0</v>
      </c>
      <c r="AR85" s="16">
        <f t="shared" si="69"/>
        <v>0</v>
      </c>
      <c r="AS85" s="16">
        <f t="shared" si="50"/>
        <v>0</v>
      </c>
      <c r="AT85" s="16">
        <f>BerM1!AO85+BerM2!AO85+BerM3!AO85</f>
        <v>0</v>
      </c>
      <c r="AU85" s="16">
        <f t="shared" si="70"/>
        <v>0</v>
      </c>
      <c r="AV85" s="16">
        <f t="shared" si="51"/>
        <v>0</v>
      </c>
      <c r="AW85" s="16">
        <f ca="1">IF(A85=1,"Verbessern",MIN(gmk,BerM1!AQ85+BerM2!AQ85+BerM3!AQ85))</f>
        <v>0</v>
      </c>
      <c r="AX85" s="16">
        <f t="shared" ca="1" si="52"/>
        <v>0</v>
      </c>
      <c r="AY85" s="16">
        <f t="shared" ca="1" si="53"/>
        <v>0</v>
      </c>
      <c r="AZ85" s="16">
        <f t="shared" ca="1" si="54"/>
        <v>0</v>
      </c>
      <c r="BA85" s="6">
        <f t="shared" si="71"/>
        <v>0</v>
      </c>
      <c r="BB85" s="6">
        <f t="shared" si="55"/>
        <v>0</v>
      </c>
      <c r="BC85" s="285">
        <f t="shared" si="72"/>
        <v>0</v>
      </c>
      <c r="BD85" s="16">
        <f t="shared" ca="1" si="56"/>
        <v>0</v>
      </c>
      <c r="BE85" s="42">
        <f t="shared" ca="1" si="57"/>
        <v>0</v>
      </c>
      <c r="BF85" s="16">
        <f ca="1">IF(A85=1,"Verbessern",BerM1!AT85+BerM2!AT85+BerM3!AT85)</f>
        <v>0</v>
      </c>
      <c r="BG85" s="16">
        <f t="shared" ca="1" si="73"/>
        <v>0</v>
      </c>
      <c r="BH85" s="16">
        <f t="shared" ca="1" si="74"/>
        <v>0</v>
      </c>
      <c r="BI85" s="16">
        <f t="shared" ca="1" si="75"/>
        <v>0</v>
      </c>
      <c r="BJ85" s="16">
        <f t="shared" ca="1" si="76"/>
        <v>0</v>
      </c>
      <c r="BK85" s="16">
        <f t="shared" ca="1" si="58"/>
        <v>0</v>
      </c>
      <c r="BL85" s="6">
        <f t="shared" ca="1" si="59"/>
        <v>0</v>
      </c>
      <c r="BM85" s="92">
        <f t="shared" ca="1" si="77"/>
        <v>0</v>
      </c>
      <c r="BN85" s="16">
        <f t="shared" ca="1" si="78"/>
        <v>0</v>
      </c>
      <c r="BO85" s="16" t="str">
        <f t="shared" si="79"/>
        <v>OK</v>
      </c>
      <c r="BP85" s="16">
        <f t="shared" si="80"/>
        <v>0</v>
      </c>
      <c r="BQ85" s="93"/>
      <c r="BR85" s="16">
        <f t="shared" si="81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43101</v>
      </c>
      <c r="D86" s="65">
        <f>Ident!F86-C86+1-(INT((CHOOSE(WEEKDAY(C86),0,1,2,3,4,5,6)+(Ident!F86-C86+1))/7))-(INT((CHOOSE(WEEKDAY(C86),6,0,1,2,3,4,5)+(Ident!F86-C86+1))/7))</f>
        <v>-30785</v>
      </c>
      <c r="E86" s="6">
        <f>Kal!B$13-C86+1-(INT((CHOOSE(WEEKDAY(C86),0,1,2,3,4,5,6)+(Kal!B$13-C86+1))/7))-(INT((CHOOSE(WEEKDAY(C86),6,0,1,2,3,4,5)+(Kal!B$13-C86+1))/7))</f>
        <v>65</v>
      </c>
      <c r="F86" s="6">
        <f>Ident!F86-Kal!A$11+1-(INT((CHOOSE(WEEKDAY(Kal!A$11),0,1,2,3,4,5,6)+(Ident!F86-Kal!A$11+1))/7))-(INT((CHOOSE(WEEKDAY(Kal!A$11),6,0,1,2,3,4,5)+(Ident!F86-Kal!A$11+1))/7))</f>
        <v>-30785</v>
      </c>
      <c r="G86" s="6">
        <f>IF(AND(Ident!E86&lt;&gt;0,Ident!F86&lt;&gt;0),D86,IF(AND(Ident!E86&lt;&gt;0,Ident!F86=0),E86,IF(AND(Ident!E86=0,Ident!F86&lt;&gt;0),F86,ad5kw)))</f>
        <v>65</v>
      </c>
      <c r="H86" s="75">
        <f>ROUND(G86*Ident!L86,2)</f>
        <v>0</v>
      </c>
      <c r="I86" s="82"/>
      <c r="J86" s="73">
        <f>BerM1!W86+BerM2!W86+BerM3!W86</f>
        <v>0</v>
      </c>
      <c r="K86" s="73">
        <f t="shared" si="42"/>
        <v>0</v>
      </c>
      <c r="L86" s="73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6">
        <f>ROUND((BerM1!I86+BerM2!I86+BerM3!I86)/(malu1+malu2+malu3),2)</f>
        <v>0</v>
      </c>
      <c r="Q86" s="6">
        <f>ROUND((BerM1!J86+BerM2!J86+BerM3!J86)/(dima1+dima2+dima3),2)</f>
        <v>0</v>
      </c>
      <c r="R86" s="6">
        <f>ROUND((BerM1!K86+BerM2!K86+BerM3!K86)/(wome1+wome2+wome3),2)</f>
        <v>0</v>
      </c>
      <c r="S86" s="6">
        <f>ROUND((BerM1!L86+BerM2!L86+BerM3!L86)/(doje1+doje2+doje3),2)</f>
        <v>0</v>
      </c>
      <c r="T86" s="6">
        <f>ROUND((BerM1!M86+BerM2!M86+BerM3!M86)/(vrve1+vrve2+vrve3),2)</f>
        <v>0</v>
      </c>
      <c r="U86" s="6">
        <f>ROUND((BerM1!N86+BerM2!N86+BerM3!N86)/(zasa1+zasa2+zasa3),2)</f>
        <v>0</v>
      </c>
      <c r="V86" s="6">
        <f>ROUND((BerM1!O86+BerM2!O86+BerM3!O86)/(zodi1+zodi2+zodi3),2)</f>
        <v>0</v>
      </c>
      <c r="W86" s="6">
        <f>ROUND(('M1-In'!U86+'M2-In'!U86+'M3-In'!U86)*7/(malu1+malu2+malu3+dima1+dima2+dima3+wome1+wome2+wome3+doje1+doje2+doje3+vrve1+vrve2+vrve3+zasa1+zasa2+zasa3+zodi1+zodi2+zodi3),2)</f>
        <v>0</v>
      </c>
      <c r="X86" s="6">
        <f t="shared" si="60"/>
        <v>0</v>
      </c>
      <c r="Y86" s="16">
        <f t="shared" si="61"/>
        <v>0</v>
      </c>
      <c r="Z86" s="42">
        <f t="shared" si="62"/>
        <v>1</v>
      </c>
      <c r="AA86" s="16" t="str">
        <f t="shared" si="63"/>
        <v>Teilzeit</v>
      </c>
      <c r="AB86" s="16">
        <f>'M1-In'!AG86+'M1-In'!AH86+'M2-In'!AG86+'M2-In'!AH86+'M3-In'!AG86+'M3-In'!AH86</f>
        <v>0</v>
      </c>
      <c r="AC86" s="16">
        <f t="shared" si="64"/>
        <v>0</v>
      </c>
      <c r="AD86" s="16">
        <f t="shared" si="45"/>
        <v>0</v>
      </c>
      <c r="AE86" s="16">
        <f>'M1-In'!AI86+'M2-In'!AI86+'M3-In'!AI86</f>
        <v>0</v>
      </c>
      <c r="AF86" s="16">
        <f t="shared" si="65"/>
        <v>0</v>
      </c>
      <c r="AG86" s="16">
        <f t="shared" si="46"/>
        <v>0</v>
      </c>
      <c r="AH86" s="16">
        <f>'M1-In'!AJ86+'M2-In'!AJ86+'M3-In'!AJ86</f>
        <v>0</v>
      </c>
      <c r="AI86" s="16">
        <f t="shared" si="66"/>
        <v>0</v>
      </c>
      <c r="AJ86" s="16">
        <f t="shared" si="47"/>
        <v>0</v>
      </c>
      <c r="AK86" s="16">
        <f>'M1-In'!AK86+'M2-In'!AK86+'M3-In'!AK86</f>
        <v>0</v>
      </c>
      <c r="AL86" s="16">
        <f t="shared" si="67"/>
        <v>0</v>
      </c>
      <c r="AM86" s="16">
        <f t="shared" si="48"/>
        <v>0</v>
      </c>
      <c r="AN86" s="16">
        <f>'M1-In'!AL86+'M2-In'!AL86+'M3-In'!AL86</f>
        <v>0</v>
      </c>
      <c r="AO86" s="16">
        <f t="shared" si="68"/>
        <v>0</v>
      </c>
      <c r="AP86" s="16">
        <f t="shared" si="49"/>
        <v>0</v>
      </c>
      <c r="AQ86" s="16">
        <f>'M1-In'!AM86+'M2-In'!AM86+'M3-In'!AM86</f>
        <v>0</v>
      </c>
      <c r="AR86" s="16">
        <f t="shared" si="69"/>
        <v>0</v>
      </c>
      <c r="AS86" s="16">
        <f t="shared" si="50"/>
        <v>0</v>
      </c>
      <c r="AT86" s="16">
        <f>BerM1!AO86+BerM2!AO86+BerM3!AO86</f>
        <v>0</v>
      </c>
      <c r="AU86" s="16">
        <f t="shared" si="70"/>
        <v>0</v>
      </c>
      <c r="AV86" s="16">
        <f t="shared" si="51"/>
        <v>0</v>
      </c>
      <c r="AW86" s="16">
        <f ca="1">IF(A86=1,"Verbessern",MIN(gmk,BerM1!AQ86+BerM2!AQ86+BerM3!AQ86))</f>
        <v>0</v>
      </c>
      <c r="AX86" s="16">
        <f t="shared" ca="1" si="52"/>
        <v>0</v>
      </c>
      <c r="AY86" s="16">
        <f t="shared" ca="1" si="53"/>
        <v>0</v>
      </c>
      <c r="AZ86" s="16">
        <f t="shared" ca="1" si="54"/>
        <v>0</v>
      </c>
      <c r="BA86" s="6">
        <f t="shared" si="71"/>
        <v>0</v>
      </c>
      <c r="BB86" s="6">
        <f t="shared" si="55"/>
        <v>0</v>
      </c>
      <c r="BC86" s="285">
        <f t="shared" si="72"/>
        <v>0</v>
      </c>
      <c r="BD86" s="16">
        <f t="shared" ca="1" si="56"/>
        <v>0</v>
      </c>
      <c r="BE86" s="42">
        <f t="shared" ca="1" si="57"/>
        <v>0</v>
      </c>
      <c r="BF86" s="16">
        <f ca="1">IF(A86=1,"Verbessern",BerM1!AT86+BerM2!AT86+BerM3!AT86)</f>
        <v>0</v>
      </c>
      <c r="BG86" s="16">
        <f t="shared" ca="1" si="73"/>
        <v>0</v>
      </c>
      <c r="BH86" s="16">
        <f t="shared" ca="1" si="74"/>
        <v>0</v>
      </c>
      <c r="BI86" s="16">
        <f t="shared" ca="1" si="75"/>
        <v>0</v>
      </c>
      <c r="BJ86" s="16">
        <f t="shared" ca="1" si="76"/>
        <v>0</v>
      </c>
      <c r="BK86" s="16">
        <f t="shared" ca="1" si="58"/>
        <v>0</v>
      </c>
      <c r="BL86" s="6">
        <f t="shared" ca="1" si="59"/>
        <v>0</v>
      </c>
      <c r="BM86" s="92">
        <f t="shared" ca="1" si="77"/>
        <v>0</v>
      </c>
      <c r="BN86" s="16">
        <f t="shared" ca="1" si="78"/>
        <v>0</v>
      </c>
      <c r="BO86" s="16" t="str">
        <f t="shared" si="79"/>
        <v>OK</v>
      </c>
      <c r="BP86" s="16">
        <f t="shared" si="80"/>
        <v>0</v>
      </c>
      <c r="BQ86" s="93"/>
      <c r="BR86" s="16">
        <f t="shared" si="81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43101</v>
      </c>
      <c r="D87" s="65">
        <f>Ident!F87-C87+1-(INT((CHOOSE(WEEKDAY(C87),0,1,2,3,4,5,6)+(Ident!F87-C87+1))/7))-(INT((CHOOSE(WEEKDAY(C87),6,0,1,2,3,4,5)+(Ident!F87-C87+1))/7))</f>
        <v>-30785</v>
      </c>
      <c r="E87" s="6">
        <f>Kal!B$13-C87+1-(INT((CHOOSE(WEEKDAY(C87),0,1,2,3,4,5,6)+(Kal!B$13-C87+1))/7))-(INT((CHOOSE(WEEKDAY(C87),6,0,1,2,3,4,5)+(Kal!B$13-C87+1))/7))</f>
        <v>65</v>
      </c>
      <c r="F87" s="6">
        <f>Ident!F87-Kal!A$11+1-(INT((CHOOSE(WEEKDAY(Kal!A$11),0,1,2,3,4,5,6)+(Ident!F87-Kal!A$11+1))/7))-(INT((CHOOSE(WEEKDAY(Kal!A$11),6,0,1,2,3,4,5)+(Ident!F87-Kal!A$11+1))/7))</f>
        <v>-30785</v>
      </c>
      <c r="G87" s="6">
        <f>IF(AND(Ident!E87&lt;&gt;0,Ident!F87&lt;&gt;0),D87,IF(AND(Ident!E87&lt;&gt;0,Ident!F87=0),E87,IF(AND(Ident!E87=0,Ident!F87&lt;&gt;0),F87,ad5kw)))</f>
        <v>65</v>
      </c>
      <c r="H87" s="75">
        <f>ROUND(G87*Ident!L87,2)</f>
        <v>0</v>
      </c>
      <c r="I87" s="82"/>
      <c r="J87" s="73">
        <f>BerM1!W87+BerM2!W87+BerM3!W87</f>
        <v>0</v>
      </c>
      <c r="K87" s="73">
        <f t="shared" si="42"/>
        <v>0</v>
      </c>
      <c r="L87" s="73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6">
        <f>ROUND((BerM1!I87+BerM2!I87+BerM3!I87)/(malu1+malu2+malu3),2)</f>
        <v>0</v>
      </c>
      <c r="Q87" s="6">
        <f>ROUND((BerM1!J87+BerM2!J87+BerM3!J87)/(dima1+dima2+dima3),2)</f>
        <v>0</v>
      </c>
      <c r="R87" s="6">
        <f>ROUND((BerM1!K87+BerM2!K87+BerM3!K87)/(wome1+wome2+wome3),2)</f>
        <v>0</v>
      </c>
      <c r="S87" s="6">
        <f>ROUND((BerM1!L87+BerM2!L87+BerM3!L87)/(doje1+doje2+doje3),2)</f>
        <v>0</v>
      </c>
      <c r="T87" s="6">
        <f>ROUND((BerM1!M87+BerM2!M87+BerM3!M87)/(vrve1+vrve2+vrve3),2)</f>
        <v>0</v>
      </c>
      <c r="U87" s="6">
        <f>ROUND((BerM1!N87+BerM2!N87+BerM3!N87)/(zasa1+zasa2+zasa3),2)</f>
        <v>0</v>
      </c>
      <c r="V87" s="6">
        <f>ROUND((BerM1!O87+BerM2!O87+BerM3!O87)/(zodi1+zodi2+zodi3),2)</f>
        <v>0</v>
      </c>
      <c r="W87" s="6">
        <f>ROUND(('M1-In'!U87+'M2-In'!U87+'M3-In'!U87)*7/(malu1+malu2+malu3+dima1+dima2+dima3+wome1+wome2+wome3+doje1+doje2+doje3+vrve1+vrve2+vrve3+zasa1+zasa2+zasa3+zodi1+zodi2+zodi3),2)</f>
        <v>0</v>
      </c>
      <c r="X87" s="6">
        <f t="shared" si="60"/>
        <v>0</v>
      </c>
      <c r="Y87" s="16">
        <f t="shared" si="61"/>
        <v>0</v>
      </c>
      <c r="Z87" s="42">
        <f t="shared" si="62"/>
        <v>1</v>
      </c>
      <c r="AA87" s="16" t="str">
        <f t="shared" si="63"/>
        <v>Teilzeit</v>
      </c>
      <c r="AB87" s="16">
        <f>'M1-In'!AG87+'M1-In'!AH87+'M2-In'!AG87+'M2-In'!AH87+'M3-In'!AG87+'M3-In'!AH87</f>
        <v>0</v>
      </c>
      <c r="AC87" s="16">
        <f t="shared" si="64"/>
        <v>0</v>
      </c>
      <c r="AD87" s="16">
        <f t="shared" si="45"/>
        <v>0</v>
      </c>
      <c r="AE87" s="16">
        <f>'M1-In'!AI87+'M2-In'!AI87+'M3-In'!AI87</f>
        <v>0</v>
      </c>
      <c r="AF87" s="16">
        <f t="shared" si="65"/>
        <v>0</v>
      </c>
      <c r="AG87" s="16">
        <f t="shared" si="46"/>
        <v>0</v>
      </c>
      <c r="AH87" s="16">
        <f>'M1-In'!AJ87+'M2-In'!AJ87+'M3-In'!AJ87</f>
        <v>0</v>
      </c>
      <c r="AI87" s="16">
        <f t="shared" si="66"/>
        <v>0</v>
      </c>
      <c r="AJ87" s="16">
        <f t="shared" si="47"/>
        <v>0</v>
      </c>
      <c r="AK87" s="16">
        <f>'M1-In'!AK87+'M2-In'!AK87+'M3-In'!AK87</f>
        <v>0</v>
      </c>
      <c r="AL87" s="16">
        <f t="shared" si="67"/>
        <v>0</v>
      </c>
      <c r="AM87" s="16">
        <f t="shared" si="48"/>
        <v>0</v>
      </c>
      <c r="AN87" s="16">
        <f>'M1-In'!AL87+'M2-In'!AL87+'M3-In'!AL87</f>
        <v>0</v>
      </c>
      <c r="AO87" s="16">
        <f t="shared" si="68"/>
        <v>0</v>
      </c>
      <c r="AP87" s="16">
        <f t="shared" si="49"/>
        <v>0</v>
      </c>
      <c r="AQ87" s="16">
        <f>'M1-In'!AM87+'M2-In'!AM87+'M3-In'!AM87</f>
        <v>0</v>
      </c>
      <c r="AR87" s="16">
        <f t="shared" si="69"/>
        <v>0</v>
      </c>
      <c r="AS87" s="16">
        <f t="shared" si="50"/>
        <v>0</v>
      </c>
      <c r="AT87" s="16">
        <f>BerM1!AO87+BerM2!AO87+BerM3!AO87</f>
        <v>0</v>
      </c>
      <c r="AU87" s="16">
        <f t="shared" si="70"/>
        <v>0</v>
      </c>
      <c r="AV87" s="16">
        <f t="shared" si="51"/>
        <v>0</v>
      </c>
      <c r="AW87" s="16">
        <f ca="1">IF(A87=1,"Verbessern",MIN(gmk,BerM1!AQ87+BerM2!AQ87+BerM3!AQ87))</f>
        <v>0</v>
      </c>
      <c r="AX87" s="16">
        <f t="shared" ca="1" si="52"/>
        <v>0</v>
      </c>
      <c r="AY87" s="16">
        <f t="shared" ca="1" si="53"/>
        <v>0</v>
      </c>
      <c r="AZ87" s="16">
        <f t="shared" ca="1" si="54"/>
        <v>0</v>
      </c>
      <c r="BA87" s="6">
        <f t="shared" si="71"/>
        <v>0</v>
      </c>
      <c r="BB87" s="6">
        <f t="shared" si="55"/>
        <v>0</v>
      </c>
      <c r="BC87" s="285">
        <f t="shared" si="72"/>
        <v>0</v>
      </c>
      <c r="BD87" s="16">
        <f t="shared" ca="1" si="56"/>
        <v>0</v>
      </c>
      <c r="BE87" s="42">
        <f t="shared" ca="1" si="57"/>
        <v>0</v>
      </c>
      <c r="BF87" s="16">
        <f ca="1">IF(A87=1,"Verbessern",BerM1!AT87+BerM2!AT87+BerM3!AT87)</f>
        <v>0</v>
      </c>
      <c r="BG87" s="16">
        <f t="shared" ca="1" si="73"/>
        <v>0</v>
      </c>
      <c r="BH87" s="16">
        <f t="shared" ca="1" si="74"/>
        <v>0</v>
      </c>
      <c r="BI87" s="16">
        <f t="shared" ca="1" si="75"/>
        <v>0</v>
      </c>
      <c r="BJ87" s="16">
        <f t="shared" ca="1" si="76"/>
        <v>0</v>
      </c>
      <c r="BK87" s="16">
        <f t="shared" ca="1" si="58"/>
        <v>0</v>
      </c>
      <c r="BL87" s="6">
        <f t="shared" ca="1" si="59"/>
        <v>0</v>
      </c>
      <c r="BM87" s="92">
        <f t="shared" ca="1" si="77"/>
        <v>0</v>
      </c>
      <c r="BN87" s="16">
        <f t="shared" ca="1" si="78"/>
        <v>0</v>
      </c>
      <c r="BO87" s="16" t="str">
        <f t="shared" si="79"/>
        <v>OK</v>
      </c>
      <c r="BP87" s="16">
        <f t="shared" si="80"/>
        <v>0</v>
      </c>
      <c r="BQ87" s="93"/>
      <c r="BR87" s="16">
        <f t="shared" si="81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43101</v>
      </c>
      <c r="D88" s="65">
        <f>Ident!F88-C88+1-(INT((CHOOSE(WEEKDAY(C88),0,1,2,3,4,5,6)+(Ident!F88-C88+1))/7))-(INT((CHOOSE(WEEKDAY(C88),6,0,1,2,3,4,5)+(Ident!F88-C88+1))/7))</f>
        <v>-30785</v>
      </c>
      <c r="E88" s="6">
        <f>Kal!B$13-C88+1-(INT((CHOOSE(WEEKDAY(C88),0,1,2,3,4,5,6)+(Kal!B$13-C88+1))/7))-(INT((CHOOSE(WEEKDAY(C88),6,0,1,2,3,4,5)+(Kal!B$13-C88+1))/7))</f>
        <v>65</v>
      </c>
      <c r="F88" s="6">
        <f>Ident!F88-Kal!A$11+1-(INT((CHOOSE(WEEKDAY(Kal!A$11),0,1,2,3,4,5,6)+(Ident!F88-Kal!A$11+1))/7))-(INT((CHOOSE(WEEKDAY(Kal!A$11),6,0,1,2,3,4,5)+(Ident!F88-Kal!A$11+1))/7))</f>
        <v>-30785</v>
      </c>
      <c r="G88" s="6">
        <f>IF(AND(Ident!E88&lt;&gt;0,Ident!F88&lt;&gt;0),D88,IF(AND(Ident!E88&lt;&gt;0,Ident!F88=0),E88,IF(AND(Ident!E88=0,Ident!F88&lt;&gt;0),F88,ad5kw)))</f>
        <v>65</v>
      </c>
      <c r="H88" s="75">
        <f>ROUND(G88*Ident!L88,2)</f>
        <v>0</v>
      </c>
      <c r="I88" s="82"/>
      <c r="J88" s="73">
        <f>BerM1!W88+BerM2!W88+BerM3!W88</f>
        <v>0</v>
      </c>
      <c r="K88" s="73">
        <f t="shared" si="42"/>
        <v>0</v>
      </c>
      <c r="L88" s="73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6">
        <f>ROUND((BerM1!I88+BerM2!I88+BerM3!I88)/(malu1+malu2+malu3),2)</f>
        <v>0</v>
      </c>
      <c r="Q88" s="6">
        <f>ROUND((BerM1!J88+BerM2!J88+BerM3!J88)/(dima1+dima2+dima3),2)</f>
        <v>0</v>
      </c>
      <c r="R88" s="6">
        <f>ROUND((BerM1!K88+BerM2!K88+BerM3!K88)/(wome1+wome2+wome3),2)</f>
        <v>0</v>
      </c>
      <c r="S88" s="6">
        <f>ROUND((BerM1!L88+BerM2!L88+BerM3!L88)/(doje1+doje2+doje3),2)</f>
        <v>0</v>
      </c>
      <c r="T88" s="6">
        <f>ROUND((BerM1!M88+BerM2!M88+BerM3!M88)/(vrve1+vrve2+vrve3),2)</f>
        <v>0</v>
      </c>
      <c r="U88" s="6">
        <f>ROUND((BerM1!N88+BerM2!N88+BerM3!N88)/(zasa1+zasa2+zasa3),2)</f>
        <v>0</v>
      </c>
      <c r="V88" s="6">
        <f>ROUND((BerM1!O88+BerM2!O88+BerM3!O88)/(zodi1+zodi2+zodi3),2)</f>
        <v>0</v>
      </c>
      <c r="W88" s="6">
        <f>ROUND(('M1-In'!U88+'M2-In'!U88+'M3-In'!U88)*7/(malu1+malu2+malu3+dima1+dima2+dima3+wome1+wome2+wome3+doje1+doje2+doje3+vrve1+vrve2+vrve3+zasa1+zasa2+zasa3+zodi1+zodi2+zodi3),2)</f>
        <v>0</v>
      </c>
      <c r="X88" s="6">
        <f t="shared" si="60"/>
        <v>0</v>
      </c>
      <c r="Y88" s="16">
        <f t="shared" si="61"/>
        <v>0</v>
      </c>
      <c r="Z88" s="42">
        <f t="shared" si="62"/>
        <v>1</v>
      </c>
      <c r="AA88" s="16" t="str">
        <f t="shared" si="63"/>
        <v>Teilzeit</v>
      </c>
      <c r="AB88" s="16">
        <f>'M1-In'!AG88+'M1-In'!AH88+'M2-In'!AG88+'M2-In'!AH88+'M3-In'!AG88+'M3-In'!AH88</f>
        <v>0</v>
      </c>
      <c r="AC88" s="16">
        <f t="shared" si="64"/>
        <v>0</v>
      </c>
      <c r="AD88" s="16">
        <f t="shared" si="45"/>
        <v>0</v>
      </c>
      <c r="AE88" s="16">
        <f>'M1-In'!AI88+'M2-In'!AI88+'M3-In'!AI88</f>
        <v>0</v>
      </c>
      <c r="AF88" s="16">
        <f t="shared" si="65"/>
        <v>0</v>
      </c>
      <c r="AG88" s="16">
        <f t="shared" si="46"/>
        <v>0</v>
      </c>
      <c r="AH88" s="16">
        <f>'M1-In'!AJ88+'M2-In'!AJ88+'M3-In'!AJ88</f>
        <v>0</v>
      </c>
      <c r="AI88" s="16">
        <f t="shared" si="66"/>
        <v>0</v>
      </c>
      <c r="AJ88" s="16">
        <f t="shared" si="47"/>
        <v>0</v>
      </c>
      <c r="AK88" s="16">
        <f>'M1-In'!AK88+'M2-In'!AK88+'M3-In'!AK88</f>
        <v>0</v>
      </c>
      <c r="AL88" s="16">
        <f t="shared" si="67"/>
        <v>0</v>
      </c>
      <c r="AM88" s="16">
        <f t="shared" si="48"/>
        <v>0</v>
      </c>
      <c r="AN88" s="16">
        <f>'M1-In'!AL88+'M2-In'!AL88+'M3-In'!AL88</f>
        <v>0</v>
      </c>
      <c r="AO88" s="16">
        <f t="shared" si="68"/>
        <v>0</v>
      </c>
      <c r="AP88" s="16">
        <f t="shared" si="49"/>
        <v>0</v>
      </c>
      <c r="AQ88" s="16">
        <f>'M1-In'!AM88+'M2-In'!AM88+'M3-In'!AM88</f>
        <v>0</v>
      </c>
      <c r="AR88" s="16">
        <f t="shared" si="69"/>
        <v>0</v>
      </c>
      <c r="AS88" s="16">
        <f t="shared" si="50"/>
        <v>0</v>
      </c>
      <c r="AT88" s="16">
        <f>BerM1!AO88+BerM2!AO88+BerM3!AO88</f>
        <v>0</v>
      </c>
      <c r="AU88" s="16">
        <f t="shared" si="70"/>
        <v>0</v>
      </c>
      <c r="AV88" s="16">
        <f t="shared" si="51"/>
        <v>0</v>
      </c>
      <c r="AW88" s="16">
        <f ca="1">IF(A88=1,"Verbessern",MIN(gmk,BerM1!AQ88+BerM2!AQ88+BerM3!AQ88))</f>
        <v>0</v>
      </c>
      <c r="AX88" s="16">
        <f t="shared" ca="1" si="52"/>
        <v>0</v>
      </c>
      <c r="AY88" s="16">
        <f t="shared" ca="1" si="53"/>
        <v>0</v>
      </c>
      <c r="AZ88" s="16">
        <f t="shared" ca="1" si="54"/>
        <v>0</v>
      </c>
      <c r="BA88" s="6">
        <f t="shared" si="71"/>
        <v>0</v>
      </c>
      <c r="BB88" s="6">
        <f t="shared" si="55"/>
        <v>0</v>
      </c>
      <c r="BC88" s="285">
        <f t="shared" si="72"/>
        <v>0</v>
      </c>
      <c r="BD88" s="16">
        <f t="shared" ca="1" si="56"/>
        <v>0</v>
      </c>
      <c r="BE88" s="42">
        <f t="shared" ca="1" si="57"/>
        <v>0</v>
      </c>
      <c r="BF88" s="16">
        <f ca="1">IF(A88=1,"Verbessern",BerM1!AT88+BerM2!AT88+BerM3!AT88)</f>
        <v>0</v>
      </c>
      <c r="BG88" s="16">
        <f t="shared" ca="1" si="73"/>
        <v>0</v>
      </c>
      <c r="BH88" s="16">
        <f t="shared" ca="1" si="74"/>
        <v>0</v>
      </c>
      <c r="BI88" s="16">
        <f t="shared" ca="1" si="75"/>
        <v>0</v>
      </c>
      <c r="BJ88" s="16">
        <f t="shared" ca="1" si="76"/>
        <v>0</v>
      </c>
      <c r="BK88" s="16">
        <f t="shared" ca="1" si="58"/>
        <v>0</v>
      </c>
      <c r="BL88" s="6">
        <f t="shared" ca="1" si="59"/>
        <v>0</v>
      </c>
      <c r="BM88" s="92">
        <f t="shared" ca="1" si="77"/>
        <v>0</v>
      </c>
      <c r="BN88" s="16">
        <f t="shared" ca="1" si="78"/>
        <v>0</v>
      </c>
      <c r="BO88" s="16" t="str">
        <f t="shared" si="79"/>
        <v>OK</v>
      </c>
      <c r="BP88" s="16">
        <f t="shared" si="80"/>
        <v>0</v>
      </c>
      <c r="BQ88" s="93"/>
      <c r="BR88" s="16">
        <f t="shared" si="81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43101</v>
      </c>
      <c r="D89" s="65">
        <f>Ident!F89-C89+1-(INT((CHOOSE(WEEKDAY(C89),0,1,2,3,4,5,6)+(Ident!F89-C89+1))/7))-(INT((CHOOSE(WEEKDAY(C89),6,0,1,2,3,4,5)+(Ident!F89-C89+1))/7))</f>
        <v>-30785</v>
      </c>
      <c r="E89" s="6">
        <f>Kal!B$13-C89+1-(INT((CHOOSE(WEEKDAY(C89),0,1,2,3,4,5,6)+(Kal!B$13-C89+1))/7))-(INT((CHOOSE(WEEKDAY(C89),6,0,1,2,3,4,5)+(Kal!B$13-C89+1))/7))</f>
        <v>65</v>
      </c>
      <c r="F89" s="6">
        <f>Ident!F89-Kal!A$11+1-(INT((CHOOSE(WEEKDAY(Kal!A$11),0,1,2,3,4,5,6)+(Ident!F89-Kal!A$11+1))/7))-(INT((CHOOSE(WEEKDAY(Kal!A$11),6,0,1,2,3,4,5)+(Ident!F89-Kal!A$11+1))/7))</f>
        <v>-30785</v>
      </c>
      <c r="G89" s="6">
        <f>IF(AND(Ident!E89&lt;&gt;0,Ident!F89&lt;&gt;0),D89,IF(AND(Ident!E89&lt;&gt;0,Ident!F89=0),E89,IF(AND(Ident!E89=0,Ident!F89&lt;&gt;0),F89,ad5kw)))</f>
        <v>65</v>
      </c>
      <c r="H89" s="75">
        <f>ROUND(G89*Ident!L89,2)</f>
        <v>0</v>
      </c>
      <c r="I89" s="82"/>
      <c r="J89" s="73">
        <f>BerM1!W89+BerM2!W89+BerM3!W89</f>
        <v>0</v>
      </c>
      <c r="K89" s="73">
        <f t="shared" si="42"/>
        <v>0</v>
      </c>
      <c r="L89" s="73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6">
        <f>ROUND((BerM1!I89+BerM2!I89+BerM3!I89)/(malu1+malu2+malu3),2)</f>
        <v>0</v>
      </c>
      <c r="Q89" s="6">
        <f>ROUND((BerM1!J89+BerM2!J89+BerM3!J89)/(dima1+dima2+dima3),2)</f>
        <v>0</v>
      </c>
      <c r="R89" s="6">
        <f>ROUND((BerM1!K89+BerM2!K89+BerM3!K89)/(wome1+wome2+wome3),2)</f>
        <v>0</v>
      </c>
      <c r="S89" s="6">
        <f>ROUND((BerM1!L89+BerM2!L89+BerM3!L89)/(doje1+doje2+doje3),2)</f>
        <v>0</v>
      </c>
      <c r="T89" s="6">
        <f>ROUND((BerM1!M89+BerM2!M89+BerM3!M89)/(vrve1+vrve2+vrve3),2)</f>
        <v>0</v>
      </c>
      <c r="U89" s="6">
        <f>ROUND((BerM1!N89+BerM2!N89+BerM3!N89)/(zasa1+zasa2+zasa3),2)</f>
        <v>0</v>
      </c>
      <c r="V89" s="6">
        <f>ROUND((BerM1!O89+BerM2!O89+BerM3!O89)/(zodi1+zodi2+zodi3),2)</f>
        <v>0</v>
      </c>
      <c r="W89" s="6">
        <f>ROUND(('M1-In'!U89+'M2-In'!U89+'M3-In'!U89)*7/(malu1+malu2+malu3+dima1+dima2+dima3+wome1+wome2+wome3+doje1+doje2+doje3+vrve1+vrve2+vrve3+zasa1+zasa2+zasa3+zodi1+zodi2+zodi3),2)</f>
        <v>0</v>
      </c>
      <c r="X89" s="6">
        <f t="shared" si="60"/>
        <v>0</v>
      </c>
      <c r="Y89" s="16">
        <f t="shared" si="61"/>
        <v>0</v>
      </c>
      <c r="Z89" s="42">
        <f t="shared" si="62"/>
        <v>1</v>
      </c>
      <c r="AA89" s="16" t="str">
        <f t="shared" si="63"/>
        <v>Teilzeit</v>
      </c>
      <c r="AB89" s="16">
        <f>'M1-In'!AG89+'M1-In'!AH89+'M2-In'!AG89+'M2-In'!AH89+'M3-In'!AG89+'M3-In'!AH89</f>
        <v>0</v>
      </c>
      <c r="AC89" s="16">
        <f t="shared" si="64"/>
        <v>0</v>
      </c>
      <c r="AD89" s="16">
        <f t="shared" si="45"/>
        <v>0</v>
      </c>
      <c r="AE89" s="16">
        <f>'M1-In'!AI89+'M2-In'!AI89+'M3-In'!AI89</f>
        <v>0</v>
      </c>
      <c r="AF89" s="16">
        <f t="shared" si="65"/>
        <v>0</v>
      </c>
      <c r="AG89" s="16">
        <f t="shared" si="46"/>
        <v>0</v>
      </c>
      <c r="AH89" s="16">
        <f>'M1-In'!AJ89+'M2-In'!AJ89+'M3-In'!AJ89</f>
        <v>0</v>
      </c>
      <c r="AI89" s="16">
        <f t="shared" si="66"/>
        <v>0</v>
      </c>
      <c r="AJ89" s="16">
        <f t="shared" si="47"/>
        <v>0</v>
      </c>
      <c r="AK89" s="16">
        <f>'M1-In'!AK89+'M2-In'!AK89+'M3-In'!AK89</f>
        <v>0</v>
      </c>
      <c r="AL89" s="16">
        <f t="shared" si="67"/>
        <v>0</v>
      </c>
      <c r="AM89" s="16">
        <f t="shared" si="48"/>
        <v>0</v>
      </c>
      <c r="AN89" s="16">
        <f>'M1-In'!AL89+'M2-In'!AL89+'M3-In'!AL89</f>
        <v>0</v>
      </c>
      <c r="AO89" s="16">
        <f t="shared" si="68"/>
        <v>0</v>
      </c>
      <c r="AP89" s="16">
        <f t="shared" si="49"/>
        <v>0</v>
      </c>
      <c r="AQ89" s="16">
        <f>'M1-In'!AM89+'M2-In'!AM89+'M3-In'!AM89</f>
        <v>0</v>
      </c>
      <c r="AR89" s="16">
        <f t="shared" si="69"/>
        <v>0</v>
      </c>
      <c r="AS89" s="16">
        <f t="shared" si="50"/>
        <v>0</v>
      </c>
      <c r="AT89" s="16">
        <f>BerM1!AO89+BerM2!AO89+BerM3!AO89</f>
        <v>0</v>
      </c>
      <c r="AU89" s="16">
        <f t="shared" si="70"/>
        <v>0</v>
      </c>
      <c r="AV89" s="16">
        <f t="shared" si="51"/>
        <v>0</v>
      </c>
      <c r="AW89" s="16">
        <f ca="1">IF(A89=1,"Verbessern",MIN(gmk,BerM1!AQ89+BerM2!AQ89+BerM3!AQ89))</f>
        <v>0</v>
      </c>
      <c r="AX89" s="16">
        <f t="shared" ca="1" si="52"/>
        <v>0</v>
      </c>
      <c r="AY89" s="16">
        <f t="shared" ca="1" si="53"/>
        <v>0</v>
      </c>
      <c r="AZ89" s="16">
        <f t="shared" ca="1" si="54"/>
        <v>0</v>
      </c>
      <c r="BA89" s="6">
        <f t="shared" si="71"/>
        <v>0</v>
      </c>
      <c r="BB89" s="6">
        <f t="shared" si="55"/>
        <v>0</v>
      </c>
      <c r="BC89" s="285">
        <f t="shared" si="72"/>
        <v>0</v>
      </c>
      <c r="BD89" s="16">
        <f t="shared" ca="1" si="56"/>
        <v>0</v>
      </c>
      <c r="BE89" s="42">
        <f t="shared" ca="1" si="57"/>
        <v>0</v>
      </c>
      <c r="BF89" s="16">
        <f ca="1">IF(A89=1,"Verbessern",BerM1!AT89+BerM2!AT89+BerM3!AT89)</f>
        <v>0</v>
      </c>
      <c r="BG89" s="16">
        <f t="shared" ca="1" si="73"/>
        <v>0</v>
      </c>
      <c r="BH89" s="16">
        <f t="shared" ca="1" si="74"/>
        <v>0</v>
      </c>
      <c r="BI89" s="16">
        <f t="shared" ca="1" si="75"/>
        <v>0</v>
      </c>
      <c r="BJ89" s="16">
        <f t="shared" ca="1" si="76"/>
        <v>0</v>
      </c>
      <c r="BK89" s="16">
        <f t="shared" ca="1" si="58"/>
        <v>0</v>
      </c>
      <c r="BL89" s="6">
        <f t="shared" ca="1" si="59"/>
        <v>0</v>
      </c>
      <c r="BM89" s="92">
        <f t="shared" ca="1" si="77"/>
        <v>0</v>
      </c>
      <c r="BN89" s="16">
        <f t="shared" ca="1" si="78"/>
        <v>0</v>
      </c>
      <c r="BO89" s="16" t="str">
        <f t="shared" si="79"/>
        <v>OK</v>
      </c>
      <c r="BP89" s="16">
        <f t="shared" si="80"/>
        <v>0</v>
      </c>
      <c r="BQ89" s="93"/>
      <c r="BR89" s="16">
        <f t="shared" si="81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43101</v>
      </c>
      <c r="D90" s="65">
        <f>Ident!F90-C90+1-(INT((CHOOSE(WEEKDAY(C90),0,1,2,3,4,5,6)+(Ident!F90-C90+1))/7))-(INT((CHOOSE(WEEKDAY(C90),6,0,1,2,3,4,5)+(Ident!F90-C90+1))/7))</f>
        <v>-30785</v>
      </c>
      <c r="E90" s="6">
        <f>Kal!B$13-C90+1-(INT((CHOOSE(WEEKDAY(C90),0,1,2,3,4,5,6)+(Kal!B$13-C90+1))/7))-(INT((CHOOSE(WEEKDAY(C90),6,0,1,2,3,4,5)+(Kal!B$13-C90+1))/7))</f>
        <v>65</v>
      </c>
      <c r="F90" s="6">
        <f>Ident!F90-Kal!A$11+1-(INT((CHOOSE(WEEKDAY(Kal!A$11),0,1,2,3,4,5,6)+(Ident!F90-Kal!A$11+1))/7))-(INT((CHOOSE(WEEKDAY(Kal!A$11),6,0,1,2,3,4,5)+(Ident!F90-Kal!A$11+1))/7))</f>
        <v>-30785</v>
      </c>
      <c r="G90" s="6">
        <f>IF(AND(Ident!E90&lt;&gt;0,Ident!F90&lt;&gt;0),D90,IF(AND(Ident!E90&lt;&gt;0,Ident!F90=0),E90,IF(AND(Ident!E90=0,Ident!F90&lt;&gt;0),F90,ad5kw)))</f>
        <v>65</v>
      </c>
      <c r="H90" s="75">
        <f>ROUND(G90*Ident!L90,2)</f>
        <v>0</v>
      </c>
      <c r="I90" s="82"/>
      <c r="J90" s="73">
        <f>BerM1!W90+BerM2!W90+BerM3!W90</f>
        <v>0</v>
      </c>
      <c r="K90" s="73">
        <f t="shared" si="42"/>
        <v>0</v>
      </c>
      <c r="L90" s="73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6">
        <f>ROUND((BerM1!I90+BerM2!I90+BerM3!I90)/(malu1+malu2+malu3),2)</f>
        <v>0</v>
      </c>
      <c r="Q90" s="6">
        <f>ROUND((BerM1!J90+BerM2!J90+BerM3!J90)/(dima1+dima2+dima3),2)</f>
        <v>0</v>
      </c>
      <c r="R90" s="6">
        <f>ROUND((BerM1!K90+BerM2!K90+BerM3!K90)/(wome1+wome2+wome3),2)</f>
        <v>0</v>
      </c>
      <c r="S90" s="6">
        <f>ROUND((BerM1!L90+BerM2!L90+BerM3!L90)/(doje1+doje2+doje3),2)</f>
        <v>0</v>
      </c>
      <c r="T90" s="6">
        <f>ROUND((BerM1!M90+BerM2!M90+BerM3!M90)/(vrve1+vrve2+vrve3),2)</f>
        <v>0</v>
      </c>
      <c r="U90" s="6">
        <f>ROUND((BerM1!N90+BerM2!N90+BerM3!N90)/(zasa1+zasa2+zasa3),2)</f>
        <v>0</v>
      </c>
      <c r="V90" s="6">
        <f>ROUND((BerM1!O90+BerM2!O90+BerM3!O90)/(zodi1+zodi2+zodi3),2)</f>
        <v>0</v>
      </c>
      <c r="W90" s="6">
        <f>ROUND(('M1-In'!U90+'M2-In'!U90+'M3-In'!U90)*7/(malu1+malu2+malu3+dima1+dima2+dima3+wome1+wome2+wome3+doje1+doje2+doje3+vrve1+vrve2+vrve3+zasa1+zasa2+zasa3+zodi1+zodi2+zodi3),2)</f>
        <v>0</v>
      </c>
      <c r="X90" s="6">
        <f t="shared" si="60"/>
        <v>0</v>
      </c>
      <c r="Y90" s="16">
        <f t="shared" si="61"/>
        <v>0</v>
      </c>
      <c r="Z90" s="42">
        <f t="shared" si="62"/>
        <v>1</v>
      </c>
      <c r="AA90" s="16" t="str">
        <f t="shared" si="63"/>
        <v>Teilzeit</v>
      </c>
      <c r="AB90" s="16">
        <f>'M1-In'!AG90+'M1-In'!AH90+'M2-In'!AG90+'M2-In'!AH90+'M3-In'!AG90+'M3-In'!AH90</f>
        <v>0</v>
      </c>
      <c r="AC90" s="16">
        <f t="shared" si="64"/>
        <v>0</v>
      </c>
      <c r="AD90" s="16">
        <f t="shared" si="45"/>
        <v>0</v>
      </c>
      <c r="AE90" s="16">
        <f>'M1-In'!AI90+'M2-In'!AI90+'M3-In'!AI90</f>
        <v>0</v>
      </c>
      <c r="AF90" s="16">
        <f t="shared" si="65"/>
        <v>0</v>
      </c>
      <c r="AG90" s="16">
        <f t="shared" si="46"/>
        <v>0</v>
      </c>
      <c r="AH90" s="16">
        <f>'M1-In'!AJ90+'M2-In'!AJ90+'M3-In'!AJ90</f>
        <v>0</v>
      </c>
      <c r="AI90" s="16">
        <f t="shared" si="66"/>
        <v>0</v>
      </c>
      <c r="AJ90" s="16">
        <f t="shared" si="47"/>
        <v>0</v>
      </c>
      <c r="AK90" s="16">
        <f>'M1-In'!AK90+'M2-In'!AK90+'M3-In'!AK90</f>
        <v>0</v>
      </c>
      <c r="AL90" s="16">
        <f t="shared" si="67"/>
        <v>0</v>
      </c>
      <c r="AM90" s="16">
        <f t="shared" si="48"/>
        <v>0</v>
      </c>
      <c r="AN90" s="16">
        <f>'M1-In'!AL90+'M2-In'!AL90+'M3-In'!AL90</f>
        <v>0</v>
      </c>
      <c r="AO90" s="16">
        <f t="shared" si="68"/>
        <v>0</v>
      </c>
      <c r="AP90" s="16">
        <f t="shared" si="49"/>
        <v>0</v>
      </c>
      <c r="AQ90" s="16">
        <f>'M1-In'!AM90+'M2-In'!AM90+'M3-In'!AM90</f>
        <v>0</v>
      </c>
      <c r="AR90" s="16">
        <f t="shared" si="69"/>
        <v>0</v>
      </c>
      <c r="AS90" s="16">
        <f t="shared" si="50"/>
        <v>0</v>
      </c>
      <c r="AT90" s="16">
        <f>BerM1!AO90+BerM2!AO90+BerM3!AO90</f>
        <v>0</v>
      </c>
      <c r="AU90" s="16">
        <f t="shared" si="70"/>
        <v>0</v>
      </c>
      <c r="AV90" s="16">
        <f t="shared" si="51"/>
        <v>0</v>
      </c>
      <c r="AW90" s="16">
        <f ca="1">IF(A90=1,"Verbessern",MIN(gmk,BerM1!AQ90+BerM2!AQ90+BerM3!AQ90))</f>
        <v>0</v>
      </c>
      <c r="AX90" s="16">
        <f t="shared" ca="1" si="52"/>
        <v>0</v>
      </c>
      <c r="AY90" s="16">
        <f t="shared" ca="1" si="53"/>
        <v>0</v>
      </c>
      <c r="AZ90" s="16">
        <f t="shared" ca="1" si="54"/>
        <v>0</v>
      </c>
      <c r="BA90" s="6">
        <f t="shared" si="71"/>
        <v>0</v>
      </c>
      <c r="BB90" s="6">
        <f t="shared" si="55"/>
        <v>0</v>
      </c>
      <c r="BC90" s="285">
        <f t="shared" si="72"/>
        <v>0</v>
      </c>
      <c r="BD90" s="16">
        <f t="shared" ca="1" si="56"/>
        <v>0</v>
      </c>
      <c r="BE90" s="42">
        <f t="shared" ca="1" si="57"/>
        <v>0</v>
      </c>
      <c r="BF90" s="16">
        <f ca="1">IF(A90=1,"Verbessern",BerM1!AT90+BerM2!AT90+BerM3!AT90)</f>
        <v>0</v>
      </c>
      <c r="BG90" s="16">
        <f t="shared" ca="1" si="73"/>
        <v>0</v>
      </c>
      <c r="BH90" s="16">
        <f t="shared" ca="1" si="74"/>
        <v>0</v>
      </c>
      <c r="BI90" s="16">
        <f t="shared" ca="1" si="75"/>
        <v>0</v>
      </c>
      <c r="BJ90" s="16">
        <f t="shared" ca="1" si="76"/>
        <v>0</v>
      </c>
      <c r="BK90" s="16">
        <f t="shared" ca="1" si="58"/>
        <v>0</v>
      </c>
      <c r="BL90" s="6">
        <f t="shared" ca="1" si="59"/>
        <v>0</v>
      </c>
      <c r="BM90" s="92">
        <f t="shared" ca="1" si="77"/>
        <v>0</v>
      </c>
      <c r="BN90" s="16">
        <f t="shared" ca="1" si="78"/>
        <v>0</v>
      </c>
      <c r="BO90" s="16" t="str">
        <f t="shared" si="79"/>
        <v>OK</v>
      </c>
      <c r="BP90" s="16">
        <f t="shared" si="80"/>
        <v>0</v>
      </c>
      <c r="BQ90" s="93"/>
      <c r="BR90" s="16">
        <f t="shared" si="81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43101</v>
      </c>
      <c r="D91" s="65">
        <f>Ident!F91-C91+1-(INT((CHOOSE(WEEKDAY(C91),0,1,2,3,4,5,6)+(Ident!F91-C91+1))/7))-(INT((CHOOSE(WEEKDAY(C91),6,0,1,2,3,4,5)+(Ident!F91-C91+1))/7))</f>
        <v>-30785</v>
      </c>
      <c r="E91" s="6">
        <f>Kal!B$13-C91+1-(INT((CHOOSE(WEEKDAY(C91),0,1,2,3,4,5,6)+(Kal!B$13-C91+1))/7))-(INT((CHOOSE(WEEKDAY(C91),6,0,1,2,3,4,5)+(Kal!B$13-C91+1))/7))</f>
        <v>65</v>
      </c>
      <c r="F91" s="6">
        <f>Ident!F91-Kal!A$11+1-(INT((CHOOSE(WEEKDAY(Kal!A$11),0,1,2,3,4,5,6)+(Ident!F91-Kal!A$11+1))/7))-(INT((CHOOSE(WEEKDAY(Kal!A$11),6,0,1,2,3,4,5)+(Ident!F91-Kal!A$11+1))/7))</f>
        <v>-30785</v>
      </c>
      <c r="G91" s="6">
        <f>IF(AND(Ident!E91&lt;&gt;0,Ident!F91&lt;&gt;0),D91,IF(AND(Ident!E91&lt;&gt;0,Ident!F91=0),E91,IF(AND(Ident!E91=0,Ident!F91&lt;&gt;0),F91,ad5kw)))</f>
        <v>65</v>
      </c>
      <c r="H91" s="75">
        <f>ROUND(G91*Ident!L91,2)</f>
        <v>0</v>
      </c>
      <c r="I91" s="82"/>
      <c r="J91" s="73">
        <f>BerM1!W91+BerM2!W91+BerM3!W91</f>
        <v>0</v>
      </c>
      <c r="K91" s="73">
        <f t="shared" si="42"/>
        <v>0</v>
      </c>
      <c r="L91" s="73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6">
        <f>ROUND((BerM1!I91+BerM2!I91+BerM3!I91)/(malu1+malu2+malu3),2)</f>
        <v>0</v>
      </c>
      <c r="Q91" s="6">
        <f>ROUND((BerM1!J91+BerM2!J91+BerM3!J91)/(dima1+dima2+dima3),2)</f>
        <v>0</v>
      </c>
      <c r="R91" s="6">
        <f>ROUND((BerM1!K91+BerM2!K91+BerM3!K91)/(wome1+wome2+wome3),2)</f>
        <v>0</v>
      </c>
      <c r="S91" s="6">
        <f>ROUND((BerM1!L91+BerM2!L91+BerM3!L91)/(doje1+doje2+doje3),2)</f>
        <v>0</v>
      </c>
      <c r="T91" s="6">
        <f>ROUND((BerM1!M91+BerM2!M91+BerM3!M91)/(vrve1+vrve2+vrve3),2)</f>
        <v>0</v>
      </c>
      <c r="U91" s="6">
        <f>ROUND((BerM1!N91+BerM2!N91+BerM3!N91)/(zasa1+zasa2+zasa3),2)</f>
        <v>0</v>
      </c>
      <c r="V91" s="6">
        <f>ROUND((BerM1!O91+BerM2!O91+BerM3!O91)/(zodi1+zodi2+zodi3),2)</f>
        <v>0</v>
      </c>
      <c r="W91" s="6">
        <f>ROUND(('M1-In'!U91+'M2-In'!U91+'M3-In'!U91)*7/(malu1+malu2+malu3+dima1+dima2+dima3+wome1+wome2+wome3+doje1+doje2+doje3+vrve1+vrve2+vrve3+zasa1+zasa2+zasa3+zodi1+zodi2+zodi3),2)</f>
        <v>0</v>
      </c>
      <c r="X91" s="6">
        <f t="shared" si="60"/>
        <v>0</v>
      </c>
      <c r="Y91" s="16">
        <f t="shared" si="61"/>
        <v>0</v>
      </c>
      <c r="Z91" s="42">
        <f t="shared" si="62"/>
        <v>1</v>
      </c>
      <c r="AA91" s="16" t="str">
        <f t="shared" si="63"/>
        <v>Teilzeit</v>
      </c>
      <c r="AB91" s="16">
        <f>'M1-In'!AG91+'M1-In'!AH91+'M2-In'!AG91+'M2-In'!AH91+'M3-In'!AG91+'M3-In'!AH91</f>
        <v>0</v>
      </c>
      <c r="AC91" s="16">
        <f t="shared" si="64"/>
        <v>0</v>
      </c>
      <c r="AD91" s="16">
        <f t="shared" si="45"/>
        <v>0</v>
      </c>
      <c r="AE91" s="16">
        <f>'M1-In'!AI91+'M2-In'!AI91+'M3-In'!AI91</f>
        <v>0</v>
      </c>
      <c r="AF91" s="16">
        <f t="shared" si="65"/>
        <v>0</v>
      </c>
      <c r="AG91" s="16">
        <f t="shared" si="46"/>
        <v>0</v>
      </c>
      <c r="AH91" s="16">
        <f>'M1-In'!AJ91+'M2-In'!AJ91+'M3-In'!AJ91</f>
        <v>0</v>
      </c>
      <c r="AI91" s="16">
        <f t="shared" si="66"/>
        <v>0</v>
      </c>
      <c r="AJ91" s="16">
        <f t="shared" si="47"/>
        <v>0</v>
      </c>
      <c r="AK91" s="16">
        <f>'M1-In'!AK91+'M2-In'!AK91+'M3-In'!AK91</f>
        <v>0</v>
      </c>
      <c r="AL91" s="16">
        <f t="shared" si="67"/>
        <v>0</v>
      </c>
      <c r="AM91" s="16">
        <f t="shared" si="48"/>
        <v>0</v>
      </c>
      <c r="AN91" s="16">
        <f>'M1-In'!AL91+'M2-In'!AL91+'M3-In'!AL91</f>
        <v>0</v>
      </c>
      <c r="AO91" s="16">
        <f t="shared" si="68"/>
        <v>0</v>
      </c>
      <c r="AP91" s="16">
        <f t="shared" si="49"/>
        <v>0</v>
      </c>
      <c r="AQ91" s="16">
        <f>'M1-In'!AM91+'M2-In'!AM91+'M3-In'!AM91</f>
        <v>0</v>
      </c>
      <c r="AR91" s="16">
        <f t="shared" si="69"/>
        <v>0</v>
      </c>
      <c r="AS91" s="16">
        <f t="shared" si="50"/>
        <v>0</v>
      </c>
      <c r="AT91" s="16">
        <f>BerM1!AO91+BerM2!AO91+BerM3!AO91</f>
        <v>0</v>
      </c>
      <c r="AU91" s="16">
        <f t="shared" si="70"/>
        <v>0</v>
      </c>
      <c r="AV91" s="16">
        <f t="shared" si="51"/>
        <v>0</v>
      </c>
      <c r="AW91" s="16">
        <f ca="1">IF(A91=1,"Verbessern",MIN(gmk,BerM1!AQ91+BerM2!AQ91+BerM3!AQ91))</f>
        <v>0</v>
      </c>
      <c r="AX91" s="16">
        <f t="shared" ca="1" si="52"/>
        <v>0</v>
      </c>
      <c r="AY91" s="16">
        <f t="shared" ca="1" si="53"/>
        <v>0</v>
      </c>
      <c r="AZ91" s="16">
        <f t="shared" ca="1" si="54"/>
        <v>0</v>
      </c>
      <c r="BA91" s="6">
        <f t="shared" si="71"/>
        <v>0</v>
      </c>
      <c r="BB91" s="6">
        <f t="shared" si="55"/>
        <v>0</v>
      </c>
      <c r="BC91" s="285">
        <f t="shared" si="72"/>
        <v>0</v>
      </c>
      <c r="BD91" s="16">
        <f t="shared" ca="1" si="56"/>
        <v>0</v>
      </c>
      <c r="BE91" s="42">
        <f t="shared" ca="1" si="57"/>
        <v>0</v>
      </c>
      <c r="BF91" s="16">
        <f ca="1">IF(A91=1,"Verbessern",BerM1!AT91+BerM2!AT91+BerM3!AT91)</f>
        <v>0</v>
      </c>
      <c r="BG91" s="16">
        <f t="shared" ca="1" si="73"/>
        <v>0</v>
      </c>
      <c r="BH91" s="16">
        <f t="shared" ca="1" si="74"/>
        <v>0</v>
      </c>
      <c r="BI91" s="16">
        <f t="shared" ca="1" si="75"/>
        <v>0</v>
      </c>
      <c r="BJ91" s="16">
        <f t="shared" ca="1" si="76"/>
        <v>0</v>
      </c>
      <c r="BK91" s="16">
        <f t="shared" ca="1" si="58"/>
        <v>0</v>
      </c>
      <c r="BL91" s="6">
        <f t="shared" ca="1" si="59"/>
        <v>0</v>
      </c>
      <c r="BM91" s="92">
        <f t="shared" ca="1" si="77"/>
        <v>0</v>
      </c>
      <c r="BN91" s="16">
        <f t="shared" ca="1" si="78"/>
        <v>0</v>
      </c>
      <c r="BO91" s="16" t="str">
        <f t="shared" si="79"/>
        <v>OK</v>
      </c>
      <c r="BP91" s="16">
        <f t="shared" si="80"/>
        <v>0</v>
      </c>
      <c r="BQ91" s="93"/>
      <c r="BR91" s="16">
        <f t="shared" si="81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43101</v>
      </c>
      <c r="D92" s="65">
        <f>Ident!F92-C92+1-(INT((CHOOSE(WEEKDAY(C92),0,1,2,3,4,5,6)+(Ident!F92-C92+1))/7))-(INT((CHOOSE(WEEKDAY(C92),6,0,1,2,3,4,5)+(Ident!F92-C92+1))/7))</f>
        <v>-30785</v>
      </c>
      <c r="E92" s="6">
        <f>Kal!B$13-C92+1-(INT((CHOOSE(WEEKDAY(C92),0,1,2,3,4,5,6)+(Kal!B$13-C92+1))/7))-(INT((CHOOSE(WEEKDAY(C92),6,0,1,2,3,4,5)+(Kal!B$13-C92+1))/7))</f>
        <v>65</v>
      </c>
      <c r="F92" s="6">
        <f>Ident!F92-Kal!A$11+1-(INT((CHOOSE(WEEKDAY(Kal!A$11),0,1,2,3,4,5,6)+(Ident!F92-Kal!A$11+1))/7))-(INT((CHOOSE(WEEKDAY(Kal!A$11),6,0,1,2,3,4,5)+(Ident!F92-Kal!A$11+1))/7))</f>
        <v>-30785</v>
      </c>
      <c r="G92" s="6">
        <f>IF(AND(Ident!E92&lt;&gt;0,Ident!F92&lt;&gt;0),D92,IF(AND(Ident!E92&lt;&gt;0,Ident!F92=0),E92,IF(AND(Ident!E92=0,Ident!F92&lt;&gt;0),F92,ad5kw)))</f>
        <v>65</v>
      </c>
      <c r="H92" s="75">
        <f>ROUND(G92*Ident!L92,2)</f>
        <v>0</v>
      </c>
      <c r="I92" s="82"/>
      <c r="J92" s="73">
        <f>BerM1!W92+BerM2!W92+BerM3!W92</f>
        <v>0</v>
      </c>
      <c r="K92" s="73">
        <f t="shared" si="42"/>
        <v>0</v>
      </c>
      <c r="L92" s="73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6">
        <f>ROUND((BerM1!I92+BerM2!I92+BerM3!I92)/(malu1+malu2+malu3),2)</f>
        <v>0</v>
      </c>
      <c r="Q92" s="6">
        <f>ROUND((BerM1!J92+BerM2!J92+BerM3!J92)/(dima1+dima2+dima3),2)</f>
        <v>0</v>
      </c>
      <c r="R92" s="6">
        <f>ROUND((BerM1!K92+BerM2!K92+BerM3!K92)/(wome1+wome2+wome3),2)</f>
        <v>0</v>
      </c>
      <c r="S92" s="6">
        <f>ROUND((BerM1!L92+BerM2!L92+BerM3!L92)/(doje1+doje2+doje3),2)</f>
        <v>0</v>
      </c>
      <c r="T92" s="6">
        <f>ROUND((BerM1!M92+BerM2!M92+BerM3!M92)/(vrve1+vrve2+vrve3),2)</f>
        <v>0</v>
      </c>
      <c r="U92" s="6">
        <f>ROUND((BerM1!N92+BerM2!N92+BerM3!N92)/(zasa1+zasa2+zasa3),2)</f>
        <v>0</v>
      </c>
      <c r="V92" s="6">
        <f>ROUND((BerM1!O92+BerM2!O92+BerM3!O92)/(zodi1+zodi2+zodi3),2)</f>
        <v>0</v>
      </c>
      <c r="W92" s="6">
        <f>ROUND(('M1-In'!U92+'M2-In'!U92+'M3-In'!U92)*7/(malu1+malu2+malu3+dima1+dima2+dima3+wome1+wome2+wome3+doje1+doje2+doje3+vrve1+vrve2+vrve3+zasa1+zasa2+zasa3+zodi1+zodi2+zodi3),2)</f>
        <v>0</v>
      </c>
      <c r="X92" s="6">
        <f t="shared" si="60"/>
        <v>0</v>
      </c>
      <c r="Y92" s="16">
        <f t="shared" si="61"/>
        <v>0</v>
      </c>
      <c r="Z92" s="42">
        <f t="shared" si="62"/>
        <v>1</v>
      </c>
      <c r="AA92" s="16" t="str">
        <f t="shared" si="63"/>
        <v>Teilzeit</v>
      </c>
      <c r="AB92" s="16">
        <f>'M1-In'!AG92+'M1-In'!AH92+'M2-In'!AG92+'M2-In'!AH92+'M3-In'!AG92+'M3-In'!AH92</f>
        <v>0</v>
      </c>
      <c r="AC92" s="16">
        <f t="shared" si="64"/>
        <v>0</v>
      </c>
      <c r="AD92" s="16">
        <f t="shared" si="45"/>
        <v>0</v>
      </c>
      <c r="AE92" s="16">
        <f>'M1-In'!AI92+'M2-In'!AI92+'M3-In'!AI92</f>
        <v>0</v>
      </c>
      <c r="AF92" s="16">
        <f t="shared" si="65"/>
        <v>0</v>
      </c>
      <c r="AG92" s="16">
        <f t="shared" si="46"/>
        <v>0</v>
      </c>
      <c r="AH92" s="16">
        <f>'M1-In'!AJ92+'M2-In'!AJ92+'M3-In'!AJ92</f>
        <v>0</v>
      </c>
      <c r="AI92" s="16">
        <f t="shared" si="66"/>
        <v>0</v>
      </c>
      <c r="AJ92" s="16">
        <f t="shared" si="47"/>
        <v>0</v>
      </c>
      <c r="AK92" s="16">
        <f>'M1-In'!AK92+'M2-In'!AK92+'M3-In'!AK92</f>
        <v>0</v>
      </c>
      <c r="AL92" s="16">
        <f t="shared" si="67"/>
        <v>0</v>
      </c>
      <c r="AM92" s="16">
        <f t="shared" si="48"/>
        <v>0</v>
      </c>
      <c r="AN92" s="16">
        <f>'M1-In'!AL92+'M2-In'!AL92+'M3-In'!AL92</f>
        <v>0</v>
      </c>
      <c r="AO92" s="16">
        <f t="shared" si="68"/>
        <v>0</v>
      </c>
      <c r="AP92" s="16">
        <f t="shared" si="49"/>
        <v>0</v>
      </c>
      <c r="AQ92" s="16">
        <f>'M1-In'!AM92+'M2-In'!AM92+'M3-In'!AM92</f>
        <v>0</v>
      </c>
      <c r="AR92" s="16">
        <f t="shared" si="69"/>
        <v>0</v>
      </c>
      <c r="AS92" s="16">
        <f t="shared" si="50"/>
        <v>0</v>
      </c>
      <c r="AT92" s="16">
        <f>BerM1!AO92+BerM2!AO92+BerM3!AO92</f>
        <v>0</v>
      </c>
      <c r="AU92" s="16">
        <f t="shared" si="70"/>
        <v>0</v>
      </c>
      <c r="AV92" s="16">
        <f t="shared" si="51"/>
        <v>0</v>
      </c>
      <c r="AW92" s="16">
        <f ca="1">IF(A92=1,"Verbessern",MIN(gmk,BerM1!AQ92+BerM2!AQ92+BerM3!AQ92))</f>
        <v>0</v>
      </c>
      <c r="AX92" s="16">
        <f t="shared" ca="1" si="52"/>
        <v>0</v>
      </c>
      <c r="AY92" s="16">
        <f t="shared" ca="1" si="53"/>
        <v>0</v>
      </c>
      <c r="AZ92" s="16">
        <f t="shared" ca="1" si="54"/>
        <v>0</v>
      </c>
      <c r="BA92" s="6">
        <f t="shared" si="71"/>
        <v>0</v>
      </c>
      <c r="BB92" s="6">
        <f t="shared" si="55"/>
        <v>0</v>
      </c>
      <c r="BC92" s="285">
        <f t="shared" si="72"/>
        <v>0</v>
      </c>
      <c r="BD92" s="16">
        <f t="shared" ca="1" si="56"/>
        <v>0</v>
      </c>
      <c r="BE92" s="42">
        <f t="shared" ca="1" si="57"/>
        <v>0</v>
      </c>
      <c r="BF92" s="16">
        <f ca="1">IF(A92=1,"Verbessern",BerM1!AT92+BerM2!AT92+BerM3!AT92)</f>
        <v>0</v>
      </c>
      <c r="BG92" s="16">
        <f t="shared" ca="1" si="73"/>
        <v>0</v>
      </c>
      <c r="BH92" s="16">
        <f t="shared" ca="1" si="74"/>
        <v>0</v>
      </c>
      <c r="BI92" s="16">
        <f t="shared" ca="1" si="75"/>
        <v>0</v>
      </c>
      <c r="BJ92" s="16">
        <f t="shared" ca="1" si="76"/>
        <v>0</v>
      </c>
      <c r="BK92" s="16">
        <f t="shared" ca="1" si="58"/>
        <v>0</v>
      </c>
      <c r="BL92" s="6">
        <f t="shared" ca="1" si="59"/>
        <v>0</v>
      </c>
      <c r="BM92" s="92">
        <f t="shared" ca="1" si="77"/>
        <v>0</v>
      </c>
      <c r="BN92" s="16">
        <f t="shared" ca="1" si="78"/>
        <v>0</v>
      </c>
      <c r="BO92" s="16" t="str">
        <f t="shared" si="79"/>
        <v>OK</v>
      </c>
      <c r="BP92" s="16">
        <f t="shared" si="80"/>
        <v>0</v>
      </c>
      <c r="BQ92" s="93"/>
      <c r="BR92" s="16">
        <f t="shared" si="81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43101</v>
      </c>
      <c r="D93" s="65">
        <f>Ident!F93-C93+1-(INT((CHOOSE(WEEKDAY(C93),0,1,2,3,4,5,6)+(Ident!F93-C93+1))/7))-(INT((CHOOSE(WEEKDAY(C93),6,0,1,2,3,4,5)+(Ident!F93-C93+1))/7))</f>
        <v>-30785</v>
      </c>
      <c r="E93" s="6">
        <f>Kal!B$13-C93+1-(INT((CHOOSE(WEEKDAY(C93),0,1,2,3,4,5,6)+(Kal!B$13-C93+1))/7))-(INT((CHOOSE(WEEKDAY(C93),6,0,1,2,3,4,5)+(Kal!B$13-C93+1))/7))</f>
        <v>65</v>
      </c>
      <c r="F93" s="6">
        <f>Ident!F93-Kal!A$11+1-(INT((CHOOSE(WEEKDAY(Kal!A$11),0,1,2,3,4,5,6)+(Ident!F93-Kal!A$11+1))/7))-(INT((CHOOSE(WEEKDAY(Kal!A$11),6,0,1,2,3,4,5)+(Ident!F93-Kal!A$11+1))/7))</f>
        <v>-30785</v>
      </c>
      <c r="G93" s="6">
        <f>IF(AND(Ident!E93&lt;&gt;0,Ident!F93&lt;&gt;0),D93,IF(AND(Ident!E93&lt;&gt;0,Ident!F93=0),E93,IF(AND(Ident!E93=0,Ident!F93&lt;&gt;0),F93,ad5kw)))</f>
        <v>65</v>
      </c>
      <c r="H93" s="75">
        <f>ROUND(G93*Ident!L93,2)</f>
        <v>0</v>
      </c>
      <c r="I93" s="82"/>
      <c r="J93" s="73">
        <f>BerM1!W93+BerM2!W93+BerM3!W93</f>
        <v>0</v>
      </c>
      <c r="K93" s="73">
        <f t="shared" si="42"/>
        <v>0</v>
      </c>
      <c r="L93" s="73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6">
        <f>ROUND((BerM1!I93+BerM2!I93+BerM3!I93)/(malu1+malu2+malu3),2)</f>
        <v>0</v>
      </c>
      <c r="Q93" s="6">
        <f>ROUND((BerM1!J93+BerM2!J93+BerM3!J93)/(dima1+dima2+dima3),2)</f>
        <v>0</v>
      </c>
      <c r="R93" s="6">
        <f>ROUND((BerM1!K93+BerM2!K93+BerM3!K93)/(wome1+wome2+wome3),2)</f>
        <v>0</v>
      </c>
      <c r="S93" s="6">
        <f>ROUND((BerM1!L93+BerM2!L93+BerM3!L93)/(doje1+doje2+doje3),2)</f>
        <v>0</v>
      </c>
      <c r="T93" s="6">
        <f>ROUND((BerM1!M93+BerM2!M93+BerM3!M93)/(vrve1+vrve2+vrve3),2)</f>
        <v>0</v>
      </c>
      <c r="U93" s="6">
        <f>ROUND((BerM1!N93+BerM2!N93+BerM3!N93)/(zasa1+zasa2+zasa3),2)</f>
        <v>0</v>
      </c>
      <c r="V93" s="6">
        <f>ROUND((BerM1!O93+BerM2!O93+BerM3!O93)/(zodi1+zodi2+zodi3),2)</f>
        <v>0</v>
      </c>
      <c r="W93" s="6">
        <f>ROUND(('M1-In'!U93+'M2-In'!U93+'M3-In'!U93)*7/(malu1+malu2+malu3+dima1+dima2+dima3+wome1+wome2+wome3+doje1+doje2+doje3+vrve1+vrve2+vrve3+zasa1+zasa2+zasa3+zodi1+zodi2+zodi3),2)</f>
        <v>0</v>
      </c>
      <c r="X93" s="6">
        <f t="shared" si="60"/>
        <v>0</v>
      </c>
      <c r="Y93" s="16">
        <f t="shared" si="61"/>
        <v>0</v>
      </c>
      <c r="Z93" s="42">
        <f t="shared" si="62"/>
        <v>1</v>
      </c>
      <c r="AA93" s="16" t="str">
        <f t="shared" si="63"/>
        <v>Teilzeit</v>
      </c>
      <c r="AB93" s="16">
        <f>'M1-In'!AG93+'M1-In'!AH93+'M2-In'!AG93+'M2-In'!AH93+'M3-In'!AG93+'M3-In'!AH93</f>
        <v>0</v>
      </c>
      <c r="AC93" s="16">
        <f t="shared" si="64"/>
        <v>0</v>
      </c>
      <c r="AD93" s="16">
        <f t="shared" si="45"/>
        <v>0</v>
      </c>
      <c r="AE93" s="16">
        <f>'M1-In'!AI93+'M2-In'!AI93+'M3-In'!AI93</f>
        <v>0</v>
      </c>
      <c r="AF93" s="16">
        <f t="shared" si="65"/>
        <v>0</v>
      </c>
      <c r="AG93" s="16">
        <f t="shared" si="46"/>
        <v>0</v>
      </c>
      <c r="AH93" s="16">
        <f>'M1-In'!AJ93+'M2-In'!AJ93+'M3-In'!AJ93</f>
        <v>0</v>
      </c>
      <c r="AI93" s="16">
        <f t="shared" si="66"/>
        <v>0</v>
      </c>
      <c r="AJ93" s="16">
        <f t="shared" si="47"/>
        <v>0</v>
      </c>
      <c r="AK93" s="16">
        <f>'M1-In'!AK93+'M2-In'!AK93+'M3-In'!AK93</f>
        <v>0</v>
      </c>
      <c r="AL93" s="16">
        <f t="shared" si="67"/>
        <v>0</v>
      </c>
      <c r="AM93" s="16">
        <f t="shared" si="48"/>
        <v>0</v>
      </c>
      <c r="AN93" s="16">
        <f>'M1-In'!AL93+'M2-In'!AL93+'M3-In'!AL93</f>
        <v>0</v>
      </c>
      <c r="AO93" s="16">
        <f t="shared" si="68"/>
        <v>0</v>
      </c>
      <c r="AP93" s="16">
        <f t="shared" si="49"/>
        <v>0</v>
      </c>
      <c r="AQ93" s="16">
        <f>'M1-In'!AM93+'M2-In'!AM93+'M3-In'!AM93</f>
        <v>0</v>
      </c>
      <c r="AR93" s="16">
        <f t="shared" si="69"/>
        <v>0</v>
      </c>
      <c r="AS93" s="16">
        <f t="shared" si="50"/>
        <v>0</v>
      </c>
      <c r="AT93" s="16">
        <f>BerM1!AO93+BerM2!AO93+BerM3!AO93</f>
        <v>0</v>
      </c>
      <c r="AU93" s="16">
        <f t="shared" si="70"/>
        <v>0</v>
      </c>
      <c r="AV93" s="16">
        <f t="shared" si="51"/>
        <v>0</v>
      </c>
      <c r="AW93" s="16">
        <f ca="1">IF(A93=1,"Verbessern",MIN(gmk,BerM1!AQ93+BerM2!AQ93+BerM3!AQ93))</f>
        <v>0</v>
      </c>
      <c r="AX93" s="16">
        <f t="shared" ca="1" si="52"/>
        <v>0</v>
      </c>
      <c r="AY93" s="16">
        <f t="shared" ca="1" si="53"/>
        <v>0</v>
      </c>
      <c r="AZ93" s="16">
        <f t="shared" ca="1" si="54"/>
        <v>0</v>
      </c>
      <c r="BA93" s="6">
        <f t="shared" si="71"/>
        <v>0</v>
      </c>
      <c r="BB93" s="6">
        <f t="shared" si="55"/>
        <v>0</v>
      </c>
      <c r="BC93" s="285">
        <f t="shared" si="72"/>
        <v>0</v>
      </c>
      <c r="BD93" s="16">
        <f t="shared" ca="1" si="56"/>
        <v>0</v>
      </c>
      <c r="BE93" s="42">
        <f t="shared" ca="1" si="57"/>
        <v>0</v>
      </c>
      <c r="BF93" s="16">
        <f ca="1">IF(A93=1,"Verbessern",BerM1!AT93+BerM2!AT93+BerM3!AT93)</f>
        <v>0</v>
      </c>
      <c r="BG93" s="16">
        <f t="shared" ca="1" si="73"/>
        <v>0</v>
      </c>
      <c r="BH93" s="16">
        <f t="shared" ca="1" si="74"/>
        <v>0</v>
      </c>
      <c r="BI93" s="16">
        <f t="shared" ca="1" si="75"/>
        <v>0</v>
      </c>
      <c r="BJ93" s="16">
        <f t="shared" ca="1" si="76"/>
        <v>0</v>
      </c>
      <c r="BK93" s="16">
        <f t="shared" ca="1" si="58"/>
        <v>0</v>
      </c>
      <c r="BL93" s="6">
        <f t="shared" ca="1" si="59"/>
        <v>0</v>
      </c>
      <c r="BM93" s="92">
        <f t="shared" ca="1" si="77"/>
        <v>0</v>
      </c>
      <c r="BN93" s="16">
        <f t="shared" ca="1" si="78"/>
        <v>0</v>
      </c>
      <c r="BO93" s="16" t="str">
        <f t="shared" si="79"/>
        <v>OK</v>
      </c>
      <c r="BP93" s="16">
        <f t="shared" si="80"/>
        <v>0</v>
      </c>
      <c r="BQ93" s="93"/>
      <c r="BR93" s="16">
        <f t="shared" si="81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43101</v>
      </c>
      <c r="D94" s="65">
        <f>Ident!F94-C94+1-(INT((CHOOSE(WEEKDAY(C94),0,1,2,3,4,5,6)+(Ident!F94-C94+1))/7))-(INT((CHOOSE(WEEKDAY(C94),6,0,1,2,3,4,5)+(Ident!F94-C94+1))/7))</f>
        <v>-30785</v>
      </c>
      <c r="E94" s="6">
        <f>Kal!B$13-C94+1-(INT((CHOOSE(WEEKDAY(C94),0,1,2,3,4,5,6)+(Kal!B$13-C94+1))/7))-(INT((CHOOSE(WEEKDAY(C94),6,0,1,2,3,4,5)+(Kal!B$13-C94+1))/7))</f>
        <v>65</v>
      </c>
      <c r="F94" s="6">
        <f>Ident!F94-Kal!A$11+1-(INT((CHOOSE(WEEKDAY(Kal!A$11),0,1,2,3,4,5,6)+(Ident!F94-Kal!A$11+1))/7))-(INT((CHOOSE(WEEKDAY(Kal!A$11),6,0,1,2,3,4,5)+(Ident!F94-Kal!A$11+1))/7))</f>
        <v>-30785</v>
      </c>
      <c r="G94" s="6">
        <f>IF(AND(Ident!E94&lt;&gt;0,Ident!F94&lt;&gt;0),D94,IF(AND(Ident!E94&lt;&gt;0,Ident!F94=0),E94,IF(AND(Ident!E94=0,Ident!F94&lt;&gt;0),F94,ad5kw)))</f>
        <v>65</v>
      </c>
      <c r="H94" s="75">
        <f>ROUND(G94*Ident!L94,2)</f>
        <v>0</v>
      </c>
      <c r="I94" s="82"/>
      <c r="J94" s="73">
        <f>BerM1!W94+BerM2!W94+BerM3!W94</f>
        <v>0</v>
      </c>
      <c r="K94" s="73">
        <f t="shared" si="42"/>
        <v>0</v>
      </c>
      <c r="L94" s="73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6">
        <f>ROUND((BerM1!I94+BerM2!I94+BerM3!I94)/(malu1+malu2+malu3),2)</f>
        <v>0</v>
      </c>
      <c r="Q94" s="6">
        <f>ROUND((BerM1!J94+BerM2!J94+BerM3!J94)/(dima1+dima2+dima3),2)</f>
        <v>0</v>
      </c>
      <c r="R94" s="6">
        <f>ROUND((BerM1!K94+BerM2!K94+BerM3!K94)/(wome1+wome2+wome3),2)</f>
        <v>0</v>
      </c>
      <c r="S94" s="6">
        <f>ROUND((BerM1!L94+BerM2!L94+BerM3!L94)/(doje1+doje2+doje3),2)</f>
        <v>0</v>
      </c>
      <c r="T94" s="6">
        <f>ROUND((BerM1!M94+BerM2!M94+BerM3!M94)/(vrve1+vrve2+vrve3),2)</f>
        <v>0</v>
      </c>
      <c r="U94" s="6">
        <f>ROUND((BerM1!N94+BerM2!N94+BerM3!N94)/(zasa1+zasa2+zasa3),2)</f>
        <v>0</v>
      </c>
      <c r="V94" s="6">
        <f>ROUND((BerM1!O94+BerM2!O94+BerM3!O94)/(zodi1+zodi2+zodi3),2)</f>
        <v>0</v>
      </c>
      <c r="W94" s="6">
        <f>ROUND(('M1-In'!U94+'M2-In'!U94+'M3-In'!U94)*7/(malu1+malu2+malu3+dima1+dima2+dima3+wome1+wome2+wome3+doje1+doje2+doje3+vrve1+vrve2+vrve3+zasa1+zasa2+zasa3+zodi1+zodi2+zodi3),2)</f>
        <v>0</v>
      </c>
      <c r="X94" s="6">
        <f t="shared" si="60"/>
        <v>0</v>
      </c>
      <c r="Y94" s="16">
        <f t="shared" si="61"/>
        <v>0</v>
      </c>
      <c r="Z94" s="42">
        <f t="shared" si="62"/>
        <v>1</v>
      </c>
      <c r="AA94" s="16" t="str">
        <f t="shared" si="63"/>
        <v>Teilzeit</v>
      </c>
      <c r="AB94" s="16">
        <f>'M1-In'!AG94+'M1-In'!AH94+'M2-In'!AG94+'M2-In'!AH94+'M3-In'!AG94+'M3-In'!AH94</f>
        <v>0</v>
      </c>
      <c r="AC94" s="16">
        <f t="shared" si="64"/>
        <v>0</v>
      </c>
      <c r="AD94" s="16">
        <f t="shared" si="45"/>
        <v>0</v>
      </c>
      <c r="AE94" s="16">
        <f>'M1-In'!AI94+'M2-In'!AI94+'M3-In'!AI94</f>
        <v>0</v>
      </c>
      <c r="AF94" s="16">
        <f t="shared" si="65"/>
        <v>0</v>
      </c>
      <c r="AG94" s="16">
        <f t="shared" si="46"/>
        <v>0</v>
      </c>
      <c r="AH94" s="16">
        <f>'M1-In'!AJ94+'M2-In'!AJ94+'M3-In'!AJ94</f>
        <v>0</v>
      </c>
      <c r="AI94" s="16">
        <f t="shared" si="66"/>
        <v>0</v>
      </c>
      <c r="AJ94" s="16">
        <f t="shared" si="47"/>
        <v>0</v>
      </c>
      <c r="AK94" s="16">
        <f>'M1-In'!AK94+'M2-In'!AK94+'M3-In'!AK94</f>
        <v>0</v>
      </c>
      <c r="AL94" s="16">
        <f t="shared" si="67"/>
        <v>0</v>
      </c>
      <c r="AM94" s="16">
        <f t="shared" si="48"/>
        <v>0</v>
      </c>
      <c r="AN94" s="16">
        <f>'M1-In'!AL94+'M2-In'!AL94+'M3-In'!AL94</f>
        <v>0</v>
      </c>
      <c r="AO94" s="16">
        <f t="shared" si="68"/>
        <v>0</v>
      </c>
      <c r="AP94" s="16">
        <f t="shared" si="49"/>
        <v>0</v>
      </c>
      <c r="AQ94" s="16">
        <f>'M1-In'!AM94+'M2-In'!AM94+'M3-In'!AM94</f>
        <v>0</v>
      </c>
      <c r="AR94" s="16">
        <f t="shared" si="69"/>
        <v>0</v>
      </c>
      <c r="AS94" s="16">
        <f t="shared" si="50"/>
        <v>0</v>
      </c>
      <c r="AT94" s="16">
        <f>BerM1!AO94+BerM2!AO94+BerM3!AO94</f>
        <v>0</v>
      </c>
      <c r="AU94" s="16">
        <f t="shared" si="70"/>
        <v>0</v>
      </c>
      <c r="AV94" s="16">
        <f t="shared" si="51"/>
        <v>0</v>
      </c>
      <c r="AW94" s="16">
        <f ca="1">IF(A94=1,"Verbessern",MIN(gmk,BerM1!AQ94+BerM2!AQ94+BerM3!AQ94))</f>
        <v>0</v>
      </c>
      <c r="AX94" s="16">
        <f t="shared" ca="1" si="52"/>
        <v>0</v>
      </c>
      <c r="AY94" s="16">
        <f t="shared" ca="1" si="53"/>
        <v>0</v>
      </c>
      <c r="AZ94" s="16">
        <f t="shared" ca="1" si="54"/>
        <v>0</v>
      </c>
      <c r="BA94" s="6">
        <f t="shared" si="71"/>
        <v>0</v>
      </c>
      <c r="BB94" s="6">
        <f t="shared" si="55"/>
        <v>0</v>
      </c>
      <c r="BC94" s="285">
        <f t="shared" si="72"/>
        <v>0</v>
      </c>
      <c r="BD94" s="16">
        <f t="shared" ca="1" si="56"/>
        <v>0</v>
      </c>
      <c r="BE94" s="42">
        <f t="shared" ca="1" si="57"/>
        <v>0</v>
      </c>
      <c r="BF94" s="16">
        <f ca="1">IF(A94=1,"Verbessern",BerM1!AT94+BerM2!AT94+BerM3!AT94)</f>
        <v>0</v>
      </c>
      <c r="BG94" s="16">
        <f t="shared" ca="1" si="73"/>
        <v>0</v>
      </c>
      <c r="BH94" s="16">
        <f t="shared" ca="1" si="74"/>
        <v>0</v>
      </c>
      <c r="BI94" s="16">
        <f t="shared" ca="1" si="75"/>
        <v>0</v>
      </c>
      <c r="BJ94" s="16">
        <f t="shared" ca="1" si="76"/>
        <v>0</v>
      </c>
      <c r="BK94" s="16">
        <f t="shared" ca="1" si="58"/>
        <v>0</v>
      </c>
      <c r="BL94" s="6">
        <f t="shared" ca="1" si="59"/>
        <v>0</v>
      </c>
      <c r="BM94" s="92">
        <f t="shared" ca="1" si="77"/>
        <v>0</v>
      </c>
      <c r="BN94" s="16">
        <f t="shared" ca="1" si="78"/>
        <v>0</v>
      </c>
      <c r="BO94" s="16" t="str">
        <f t="shared" si="79"/>
        <v>OK</v>
      </c>
      <c r="BP94" s="16">
        <f t="shared" si="80"/>
        <v>0</v>
      </c>
      <c r="BQ94" s="93"/>
      <c r="BR94" s="16">
        <f t="shared" si="81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43101</v>
      </c>
      <c r="D95" s="65">
        <f>Ident!F95-C95+1-(INT((CHOOSE(WEEKDAY(C95),0,1,2,3,4,5,6)+(Ident!F95-C95+1))/7))-(INT((CHOOSE(WEEKDAY(C95),6,0,1,2,3,4,5)+(Ident!F95-C95+1))/7))</f>
        <v>-30785</v>
      </c>
      <c r="E95" s="6">
        <f>Kal!B$13-C95+1-(INT((CHOOSE(WEEKDAY(C95),0,1,2,3,4,5,6)+(Kal!B$13-C95+1))/7))-(INT((CHOOSE(WEEKDAY(C95),6,0,1,2,3,4,5)+(Kal!B$13-C95+1))/7))</f>
        <v>65</v>
      </c>
      <c r="F95" s="6">
        <f>Ident!F95-Kal!A$11+1-(INT((CHOOSE(WEEKDAY(Kal!A$11),0,1,2,3,4,5,6)+(Ident!F95-Kal!A$11+1))/7))-(INT((CHOOSE(WEEKDAY(Kal!A$11),6,0,1,2,3,4,5)+(Ident!F95-Kal!A$11+1))/7))</f>
        <v>-30785</v>
      </c>
      <c r="G95" s="6">
        <f>IF(AND(Ident!E95&lt;&gt;0,Ident!F95&lt;&gt;0),D95,IF(AND(Ident!E95&lt;&gt;0,Ident!F95=0),E95,IF(AND(Ident!E95=0,Ident!F95&lt;&gt;0),F95,ad5kw)))</f>
        <v>65</v>
      </c>
      <c r="H95" s="75">
        <f>ROUND(G95*Ident!L95,2)</f>
        <v>0</v>
      </c>
      <c r="I95" s="82"/>
      <c r="J95" s="73">
        <f>BerM1!W95+BerM2!W95+BerM3!W95</f>
        <v>0</v>
      </c>
      <c r="K95" s="73">
        <f t="shared" si="42"/>
        <v>0</v>
      </c>
      <c r="L95" s="73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6">
        <f>ROUND((BerM1!I95+BerM2!I95+BerM3!I95)/(malu1+malu2+malu3),2)</f>
        <v>0</v>
      </c>
      <c r="Q95" s="6">
        <f>ROUND((BerM1!J95+BerM2!J95+BerM3!J95)/(dima1+dima2+dima3),2)</f>
        <v>0</v>
      </c>
      <c r="R95" s="6">
        <f>ROUND((BerM1!K95+BerM2!K95+BerM3!K95)/(wome1+wome2+wome3),2)</f>
        <v>0</v>
      </c>
      <c r="S95" s="6">
        <f>ROUND((BerM1!L95+BerM2!L95+BerM3!L95)/(doje1+doje2+doje3),2)</f>
        <v>0</v>
      </c>
      <c r="T95" s="6">
        <f>ROUND((BerM1!M95+BerM2!M95+BerM3!M95)/(vrve1+vrve2+vrve3),2)</f>
        <v>0</v>
      </c>
      <c r="U95" s="6">
        <f>ROUND((BerM1!N95+BerM2!N95+BerM3!N95)/(zasa1+zasa2+zasa3),2)</f>
        <v>0</v>
      </c>
      <c r="V95" s="6">
        <f>ROUND((BerM1!O95+BerM2!O95+BerM3!O95)/(zodi1+zodi2+zodi3),2)</f>
        <v>0</v>
      </c>
      <c r="W95" s="6">
        <f>ROUND(('M1-In'!U95+'M2-In'!U95+'M3-In'!U95)*7/(malu1+malu2+malu3+dima1+dima2+dima3+wome1+wome2+wome3+doje1+doje2+doje3+vrve1+vrve2+vrve3+zasa1+zasa2+zasa3+zodi1+zodi2+zodi3),2)</f>
        <v>0</v>
      </c>
      <c r="X95" s="6">
        <f t="shared" si="60"/>
        <v>0</v>
      </c>
      <c r="Y95" s="16">
        <f t="shared" si="61"/>
        <v>0</v>
      </c>
      <c r="Z95" s="42">
        <f t="shared" si="62"/>
        <v>1</v>
      </c>
      <c r="AA95" s="16" t="str">
        <f t="shared" si="63"/>
        <v>Teilzeit</v>
      </c>
      <c r="AB95" s="16">
        <f>'M1-In'!AG95+'M1-In'!AH95+'M2-In'!AG95+'M2-In'!AH95+'M3-In'!AG95+'M3-In'!AH95</f>
        <v>0</v>
      </c>
      <c r="AC95" s="16">
        <f t="shared" si="64"/>
        <v>0</v>
      </c>
      <c r="AD95" s="16">
        <f t="shared" si="45"/>
        <v>0</v>
      </c>
      <c r="AE95" s="16">
        <f>'M1-In'!AI95+'M2-In'!AI95+'M3-In'!AI95</f>
        <v>0</v>
      </c>
      <c r="AF95" s="16">
        <f t="shared" si="65"/>
        <v>0</v>
      </c>
      <c r="AG95" s="16">
        <f t="shared" si="46"/>
        <v>0</v>
      </c>
      <c r="AH95" s="16">
        <f>'M1-In'!AJ95+'M2-In'!AJ95+'M3-In'!AJ95</f>
        <v>0</v>
      </c>
      <c r="AI95" s="16">
        <f t="shared" si="66"/>
        <v>0</v>
      </c>
      <c r="AJ95" s="16">
        <f t="shared" si="47"/>
        <v>0</v>
      </c>
      <c r="AK95" s="16">
        <f>'M1-In'!AK95+'M2-In'!AK95+'M3-In'!AK95</f>
        <v>0</v>
      </c>
      <c r="AL95" s="16">
        <f t="shared" si="67"/>
        <v>0</v>
      </c>
      <c r="AM95" s="16">
        <f t="shared" si="48"/>
        <v>0</v>
      </c>
      <c r="AN95" s="16">
        <f>'M1-In'!AL95+'M2-In'!AL95+'M3-In'!AL95</f>
        <v>0</v>
      </c>
      <c r="AO95" s="16">
        <f t="shared" si="68"/>
        <v>0</v>
      </c>
      <c r="AP95" s="16">
        <f t="shared" si="49"/>
        <v>0</v>
      </c>
      <c r="AQ95" s="16">
        <f>'M1-In'!AM95+'M2-In'!AM95+'M3-In'!AM95</f>
        <v>0</v>
      </c>
      <c r="AR95" s="16">
        <f t="shared" si="69"/>
        <v>0</v>
      </c>
      <c r="AS95" s="16">
        <f t="shared" si="50"/>
        <v>0</v>
      </c>
      <c r="AT95" s="16">
        <f>BerM1!AO95+BerM2!AO95+BerM3!AO95</f>
        <v>0</v>
      </c>
      <c r="AU95" s="16">
        <f t="shared" si="70"/>
        <v>0</v>
      </c>
      <c r="AV95" s="16">
        <f t="shared" si="51"/>
        <v>0</v>
      </c>
      <c r="AW95" s="16">
        <f ca="1">IF(A95=1,"Verbessern",MIN(gmk,BerM1!AQ95+BerM2!AQ95+BerM3!AQ95))</f>
        <v>0</v>
      </c>
      <c r="AX95" s="16">
        <f t="shared" ca="1" si="52"/>
        <v>0</v>
      </c>
      <c r="AY95" s="16">
        <f t="shared" ca="1" si="53"/>
        <v>0</v>
      </c>
      <c r="AZ95" s="16">
        <f t="shared" ca="1" si="54"/>
        <v>0</v>
      </c>
      <c r="BA95" s="6">
        <f t="shared" si="71"/>
        <v>0</v>
      </c>
      <c r="BB95" s="6">
        <f t="shared" si="55"/>
        <v>0</v>
      </c>
      <c r="BC95" s="285">
        <f t="shared" si="72"/>
        <v>0</v>
      </c>
      <c r="BD95" s="16">
        <f t="shared" ca="1" si="56"/>
        <v>0</v>
      </c>
      <c r="BE95" s="42">
        <f t="shared" ca="1" si="57"/>
        <v>0</v>
      </c>
      <c r="BF95" s="16">
        <f ca="1">IF(A95=1,"Verbessern",BerM1!AT95+BerM2!AT95+BerM3!AT95)</f>
        <v>0</v>
      </c>
      <c r="BG95" s="16">
        <f t="shared" ca="1" si="73"/>
        <v>0</v>
      </c>
      <c r="BH95" s="16">
        <f t="shared" ca="1" si="74"/>
        <v>0</v>
      </c>
      <c r="BI95" s="16">
        <f t="shared" ca="1" si="75"/>
        <v>0</v>
      </c>
      <c r="BJ95" s="16">
        <f t="shared" ca="1" si="76"/>
        <v>0</v>
      </c>
      <c r="BK95" s="16">
        <f t="shared" ca="1" si="58"/>
        <v>0</v>
      </c>
      <c r="BL95" s="6">
        <f t="shared" ca="1" si="59"/>
        <v>0</v>
      </c>
      <c r="BM95" s="92">
        <f t="shared" ca="1" si="77"/>
        <v>0</v>
      </c>
      <c r="BN95" s="16">
        <f t="shared" ca="1" si="78"/>
        <v>0</v>
      </c>
      <c r="BO95" s="16" t="str">
        <f t="shared" si="79"/>
        <v>OK</v>
      </c>
      <c r="BP95" s="16">
        <f t="shared" si="80"/>
        <v>0</v>
      </c>
      <c r="BQ95" s="93"/>
      <c r="BR95" s="16">
        <f t="shared" si="81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43101</v>
      </c>
      <c r="D96" s="65">
        <f>Ident!F96-C96+1-(INT((CHOOSE(WEEKDAY(C96),0,1,2,3,4,5,6)+(Ident!F96-C96+1))/7))-(INT((CHOOSE(WEEKDAY(C96),6,0,1,2,3,4,5)+(Ident!F96-C96+1))/7))</f>
        <v>-30785</v>
      </c>
      <c r="E96" s="6">
        <f>Kal!B$13-C96+1-(INT((CHOOSE(WEEKDAY(C96),0,1,2,3,4,5,6)+(Kal!B$13-C96+1))/7))-(INT((CHOOSE(WEEKDAY(C96),6,0,1,2,3,4,5)+(Kal!B$13-C96+1))/7))</f>
        <v>65</v>
      </c>
      <c r="F96" s="6">
        <f>Ident!F96-Kal!A$11+1-(INT((CHOOSE(WEEKDAY(Kal!A$11),0,1,2,3,4,5,6)+(Ident!F96-Kal!A$11+1))/7))-(INT((CHOOSE(WEEKDAY(Kal!A$11),6,0,1,2,3,4,5)+(Ident!F96-Kal!A$11+1))/7))</f>
        <v>-30785</v>
      </c>
      <c r="G96" s="6">
        <f>IF(AND(Ident!E96&lt;&gt;0,Ident!F96&lt;&gt;0),D96,IF(AND(Ident!E96&lt;&gt;0,Ident!F96=0),E96,IF(AND(Ident!E96=0,Ident!F96&lt;&gt;0),F96,ad5kw)))</f>
        <v>65</v>
      </c>
      <c r="H96" s="75">
        <f>ROUND(G96*Ident!L96,2)</f>
        <v>0</v>
      </c>
      <c r="I96" s="82"/>
      <c r="J96" s="73">
        <f>BerM1!W96+BerM2!W96+BerM3!W96</f>
        <v>0</v>
      </c>
      <c r="K96" s="73">
        <f t="shared" si="42"/>
        <v>0</v>
      </c>
      <c r="L96" s="73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6">
        <f>ROUND((BerM1!I96+BerM2!I96+BerM3!I96)/(malu1+malu2+malu3),2)</f>
        <v>0</v>
      </c>
      <c r="Q96" s="6">
        <f>ROUND((BerM1!J96+BerM2!J96+BerM3!J96)/(dima1+dima2+dima3),2)</f>
        <v>0</v>
      </c>
      <c r="R96" s="6">
        <f>ROUND((BerM1!K96+BerM2!K96+BerM3!K96)/(wome1+wome2+wome3),2)</f>
        <v>0</v>
      </c>
      <c r="S96" s="6">
        <f>ROUND((BerM1!L96+BerM2!L96+BerM3!L96)/(doje1+doje2+doje3),2)</f>
        <v>0</v>
      </c>
      <c r="T96" s="6">
        <f>ROUND((BerM1!M96+BerM2!M96+BerM3!M96)/(vrve1+vrve2+vrve3),2)</f>
        <v>0</v>
      </c>
      <c r="U96" s="6">
        <f>ROUND((BerM1!N96+BerM2!N96+BerM3!N96)/(zasa1+zasa2+zasa3),2)</f>
        <v>0</v>
      </c>
      <c r="V96" s="6">
        <f>ROUND((BerM1!O96+BerM2!O96+BerM3!O96)/(zodi1+zodi2+zodi3),2)</f>
        <v>0</v>
      </c>
      <c r="W96" s="6">
        <f>ROUND(('M1-In'!U96+'M2-In'!U96+'M3-In'!U96)*7/(malu1+malu2+malu3+dima1+dima2+dima3+wome1+wome2+wome3+doje1+doje2+doje3+vrve1+vrve2+vrve3+zasa1+zasa2+zasa3+zodi1+zodi2+zodi3),2)</f>
        <v>0</v>
      </c>
      <c r="X96" s="6">
        <f t="shared" si="60"/>
        <v>0</v>
      </c>
      <c r="Y96" s="16">
        <f t="shared" si="61"/>
        <v>0</v>
      </c>
      <c r="Z96" s="42">
        <f t="shared" si="62"/>
        <v>1</v>
      </c>
      <c r="AA96" s="16" t="str">
        <f t="shared" si="63"/>
        <v>Teilzeit</v>
      </c>
      <c r="AB96" s="16">
        <f>'M1-In'!AG96+'M1-In'!AH96+'M2-In'!AG96+'M2-In'!AH96+'M3-In'!AG96+'M3-In'!AH96</f>
        <v>0</v>
      </c>
      <c r="AC96" s="16">
        <f t="shared" si="64"/>
        <v>0</v>
      </c>
      <c r="AD96" s="16">
        <f t="shared" si="45"/>
        <v>0</v>
      </c>
      <c r="AE96" s="16">
        <f>'M1-In'!AI96+'M2-In'!AI96+'M3-In'!AI96</f>
        <v>0</v>
      </c>
      <c r="AF96" s="16">
        <f t="shared" si="65"/>
        <v>0</v>
      </c>
      <c r="AG96" s="16">
        <f t="shared" si="46"/>
        <v>0</v>
      </c>
      <c r="AH96" s="16">
        <f>'M1-In'!AJ96+'M2-In'!AJ96+'M3-In'!AJ96</f>
        <v>0</v>
      </c>
      <c r="AI96" s="16">
        <f t="shared" si="66"/>
        <v>0</v>
      </c>
      <c r="AJ96" s="16">
        <f t="shared" si="47"/>
        <v>0</v>
      </c>
      <c r="AK96" s="16">
        <f>'M1-In'!AK96+'M2-In'!AK96+'M3-In'!AK96</f>
        <v>0</v>
      </c>
      <c r="AL96" s="16">
        <f t="shared" si="67"/>
        <v>0</v>
      </c>
      <c r="AM96" s="16">
        <f t="shared" si="48"/>
        <v>0</v>
      </c>
      <c r="AN96" s="16">
        <f>'M1-In'!AL96+'M2-In'!AL96+'M3-In'!AL96</f>
        <v>0</v>
      </c>
      <c r="AO96" s="16">
        <f t="shared" si="68"/>
        <v>0</v>
      </c>
      <c r="AP96" s="16">
        <f t="shared" si="49"/>
        <v>0</v>
      </c>
      <c r="AQ96" s="16">
        <f>'M1-In'!AM96+'M2-In'!AM96+'M3-In'!AM96</f>
        <v>0</v>
      </c>
      <c r="AR96" s="16">
        <f t="shared" si="69"/>
        <v>0</v>
      </c>
      <c r="AS96" s="16">
        <f t="shared" si="50"/>
        <v>0</v>
      </c>
      <c r="AT96" s="16">
        <f>BerM1!AO96+BerM2!AO96+BerM3!AO96</f>
        <v>0</v>
      </c>
      <c r="AU96" s="16">
        <f t="shared" si="70"/>
        <v>0</v>
      </c>
      <c r="AV96" s="16">
        <f t="shared" si="51"/>
        <v>0</v>
      </c>
      <c r="AW96" s="16">
        <f ca="1">IF(A96=1,"Verbessern",MIN(gmk,BerM1!AQ96+BerM2!AQ96+BerM3!AQ96))</f>
        <v>0</v>
      </c>
      <c r="AX96" s="16">
        <f t="shared" ca="1" si="52"/>
        <v>0</v>
      </c>
      <c r="AY96" s="16">
        <f t="shared" ca="1" si="53"/>
        <v>0</v>
      </c>
      <c r="AZ96" s="16">
        <f t="shared" ca="1" si="54"/>
        <v>0</v>
      </c>
      <c r="BA96" s="6">
        <f t="shared" si="71"/>
        <v>0</v>
      </c>
      <c r="BB96" s="6">
        <f t="shared" si="55"/>
        <v>0</v>
      </c>
      <c r="BC96" s="285">
        <f t="shared" si="72"/>
        <v>0</v>
      </c>
      <c r="BD96" s="16">
        <f t="shared" ca="1" si="56"/>
        <v>0</v>
      </c>
      <c r="BE96" s="42">
        <f t="shared" ca="1" si="57"/>
        <v>0</v>
      </c>
      <c r="BF96" s="16">
        <f ca="1">IF(A96=1,"Verbessern",BerM1!AT96+BerM2!AT96+BerM3!AT96)</f>
        <v>0</v>
      </c>
      <c r="BG96" s="16">
        <f t="shared" ca="1" si="73"/>
        <v>0</v>
      </c>
      <c r="BH96" s="16">
        <f t="shared" ca="1" si="74"/>
        <v>0</v>
      </c>
      <c r="BI96" s="16">
        <f t="shared" ca="1" si="75"/>
        <v>0</v>
      </c>
      <c r="BJ96" s="16">
        <f t="shared" ca="1" si="76"/>
        <v>0</v>
      </c>
      <c r="BK96" s="16">
        <f t="shared" ca="1" si="58"/>
        <v>0</v>
      </c>
      <c r="BL96" s="6">
        <f t="shared" ca="1" si="59"/>
        <v>0</v>
      </c>
      <c r="BM96" s="92">
        <f t="shared" ca="1" si="77"/>
        <v>0</v>
      </c>
      <c r="BN96" s="16">
        <f t="shared" ca="1" si="78"/>
        <v>0</v>
      </c>
      <c r="BO96" s="16" t="str">
        <f t="shared" si="79"/>
        <v>OK</v>
      </c>
      <c r="BP96" s="16">
        <f t="shared" si="80"/>
        <v>0</v>
      </c>
      <c r="BQ96" s="93"/>
      <c r="BR96" s="16">
        <f t="shared" si="81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43101</v>
      </c>
      <c r="D97" s="65">
        <f>Ident!F97-C97+1-(INT((CHOOSE(WEEKDAY(C97),0,1,2,3,4,5,6)+(Ident!F97-C97+1))/7))-(INT((CHOOSE(WEEKDAY(C97),6,0,1,2,3,4,5)+(Ident!F97-C97+1))/7))</f>
        <v>-30785</v>
      </c>
      <c r="E97" s="6">
        <f>Kal!B$13-C97+1-(INT((CHOOSE(WEEKDAY(C97),0,1,2,3,4,5,6)+(Kal!B$13-C97+1))/7))-(INT((CHOOSE(WEEKDAY(C97),6,0,1,2,3,4,5)+(Kal!B$13-C97+1))/7))</f>
        <v>65</v>
      </c>
      <c r="F97" s="6">
        <f>Ident!F97-Kal!A$11+1-(INT((CHOOSE(WEEKDAY(Kal!A$11),0,1,2,3,4,5,6)+(Ident!F97-Kal!A$11+1))/7))-(INT((CHOOSE(WEEKDAY(Kal!A$11),6,0,1,2,3,4,5)+(Ident!F97-Kal!A$11+1))/7))</f>
        <v>-30785</v>
      </c>
      <c r="G97" s="6">
        <f>IF(AND(Ident!E97&lt;&gt;0,Ident!F97&lt;&gt;0),D97,IF(AND(Ident!E97&lt;&gt;0,Ident!F97=0),E97,IF(AND(Ident!E97=0,Ident!F97&lt;&gt;0),F97,ad5kw)))</f>
        <v>65</v>
      </c>
      <c r="H97" s="75">
        <f>ROUND(G97*Ident!L97,2)</f>
        <v>0</v>
      </c>
      <c r="I97" s="82"/>
      <c r="J97" s="73">
        <f>BerM1!W97+BerM2!W97+BerM3!W97</f>
        <v>0</v>
      </c>
      <c r="K97" s="73">
        <f t="shared" si="42"/>
        <v>0</v>
      </c>
      <c r="L97" s="73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6">
        <f>ROUND((BerM1!I97+BerM2!I97+BerM3!I97)/(malu1+malu2+malu3),2)</f>
        <v>0</v>
      </c>
      <c r="Q97" s="6">
        <f>ROUND((BerM1!J97+BerM2!J97+BerM3!J97)/(dima1+dima2+dima3),2)</f>
        <v>0</v>
      </c>
      <c r="R97" s="6">
        <f>ROUND((BerM1!K97+BerM2!K97+BerM3!K97)/(wome1+wome2+wome3),2)</f>
        <v>0</v>
      </c>
      <c r="S97" s="6">
        <f>ROUND((BerM1!L97+BerM2!L97+BerM3!L97)/(doje1+doje2+doje3),2)</f>
        <v>0</v>
      </c>
      <c r="T97" s="6">
        <f>ROUND((BerM1!M97+BerM2!M97+BerM3!M97)/(vrve1+vrve2+vrve3),2)</f>
        <v>0</v>
      </c>
      <c r="U97" s="6">
        <f>ROUND((BerM1!N97+BerM2!N97+BerM3!N97)/(zasa1+zasa2+zasa3),2)</f>
        <v>0</v>
      </c>
      <c r="V97" s="6">
        <f>ROUND((BerM1!O97+BerM2!O97+BerM3!O97)/(zodi1+zodi2+zodi3),2)</f>
        <v>0</v>
      </c>
      <c r="W97" s="6">
        <f>ROUND(('M1-In'!U97+'M2-In'!U97+'M3-In'!U97)*7/(malu1+malu2+malu3+dima1+dima2+dima3+wome1+wome2+wome3+doje1+doje2+doje3+vrve1+vrve2+vrve3+zasa1+zasa2+zasa3+zodi1+zodi2+zodi3),2)</f>
        <v>0</v>
      </c>
      <c r="X97" s="6">
        <f t="shared" si="60"/>
        <v>0</v>
      </c>
      <c r="Y97" s="16">
        <f t="shared" si="61"/>
        <v>0</v>
      </c>
      <c r="Z97" s="42">
        <f t="shared" si="62"/>
        <v>1</v>
      </c>
      <c r="AA97" s="16" t="str">
        <f t="shared" si="63"/>
        <v>Teilzeit</v>
      </c>
      <c r="AB97" s="16">
        <f>'M1-In'!AG97+'M1-In'!AH97+'M2-In'!AG97+'M2-In'!AH97+'M3-In'!AG97+'M3-In'!AH97</f>
        <v>0</v>
      </c>
      <c r="AC97" s="16">
        <f t="shared" si="64"/>
        <v>0</v>
      </c>
      <c r="AD97" s="16">
        <f t="shared" si="45"/>
        <v>0</v>
      </c>
      <c r="AE97" s="16">
        <f>'M1-In'!AI97+'M2-In'!AI97+'M3-In'!AI97</f>
        <v>0</v>
      </c>
      <c r="AF97" s="16">
        <f t="shared" si="65"/>
        <v>0</v>
      </c>
      <c r="AG97" s="16">
        <f t="shared" si="46"/>
        <v>0</v>
      </c>
      <c r="AH97" s="16">
        <f>'M1-In'!AJ97+'M2-In'!AJ97+'M3-In'!AJ97</f>
        <v>0</v>
      </c>
      <c r="AI97" s="16">
        <f t="shared" si="66"/>
        <v>0</v>
      </c>
      <c r="AJ97" s="16">
        <f t="shared" si="47"/>
        <v>0</v>
      </c>
      <c r="AK97" s="16">
        <f>'M1-In'!AK97+'M2-In'!AK97+'M3-In'!AK97</f>
        <v>0</v>
      </c>
      <c r="AL97" s="16">
        <f t="shared" si="67"/>
        <v>0</v>
      </c>
      <c r="AM97" s="16">
        <f t="shared" si="48"/>
        <v>0</v>
      </c>
      <c r="AN97" s="16">
        <f>'M1-In'!AL97+'M2-In'!AL97+'M3-In'!AL97</f>
        <v>0</v>
      </c>
      <c r="AO97" s="16">
        <f t="shared" si="68"/>
        <v>0</v>
      </c>
      <c r="AP97" s="16">
        <f t="shared" si="49"/>
        <v>0</v>
      </c>
      <c r="AQ97" s="16">
        <f>'M1-In'!AM97+'M2-In'!AM97+'M3-In'!AM97</f>
        <v>0</v>
      </c>
      <c r="AR97" s="16">
        <f t="shared" si="69"/>
        <v>0</v>
      </c>
      <c r="AS97" s="16">
        <f t="shared" si="50"/>
        <v>0</v>
      </c>
      <c r="AT97" s="16">
        <f>BerM1!AO97+BerM2!AO97+BerM3!AO97</f>
        <v>0</v>
      </c>
      <c r="AU97" s="16">
        <f t="shared" si="70"/>
        <v>0</v>
      </c>
      <c r="AV97" s="16">
        <f t="shared" si="51"/>
        <v>0</v>
      </c>
      <c r="AW97" s="16">
        <f ca="1">IF(A97=1,"Verbessern",MIN(gmk,BerM1!AQ97+BerM2!AQ97+BerM3!AQ97))</f>
        <v>0</v>
      </c>
      <c r="AX97" s="16">
        <f t="shared" ca="1" si="52"/>
        <v>0</v>
      </c>
      <c r="AY97" s="16">
        <f t="shared" ca="1" si="53"/>
        <v>0</v>
      </c>
      <c r="AZ97" s="16">
        <f t="shared" ca="1" si="54"/>
        <v>0</v>
      </c>
      <c r="BA97" s="6">
        <f t="shared" si="71"/>
        <v>0</v>
      </c>
      <c r="BB97" s="6">
        <f t="shared" si="55"/>
        <v>0</v>
      </c>
      <c r="BC97" s="285">
        <f t="shared" si="72"/>
        <v>0</v>
      </c>
      <c r="BD97" s="16">
        <f t="shared" ca="1" si="56"/>
        <v>0</v>
      </c>
      <c r="BE97" s="42">
        <f t="shared" ca="1" si="57"/>
        <v>0</v>
      </c>
      <c r="BF97" s="16">
        <f ca="1">IF(A97=1,"Verbessern",BerM1!AT97+BerM2!AT97+BerM3!AT97)</f>
        <v>0</v>
      </c>
      <c r="BG97" s="16">
        <f t="shared" ca="1" si="73"/>
        <v>0</v>
      </c>
      <c r="BH97" s="16">
        <f t="shared" ca="1" si="74"/>
        <v>0</v>
      </c>
      <c r="BI97" s="16">
        <f t="shared" ca="1" si="75"/>
        <v>0</v>
      </c>
      <c r="BJ97" s="16">
        <f t="shared" ca="1" si="76"/>
        <v>0</v>
      </c>
      <c r="BK97" s="16">
        <f t="shared" ca="1" si="58"/>
        <v>0</v>
      </c>
      <c r="BL97" s="6">
        <f t="shared" ca="1" si="59"/>
        <v>0</v>
      </c>
      <c r="BM97" s="92">
        <f t="shared" ca="1" si="77"/>
        <v>0</v>
      </c>
      <c r="BN97" s="16">
        <f t="shared" ca="1" si="78"/>
        <v>0</v>
      </c>
      <c r="BO97" s="16" t="str">
        <f t="shared" si="79"/>
        <v>OK</v>
      </c>
      <c r="BP97" s="16">
        <f t="shared" si="80"/>
        <v>0</v>
      </c>
      <c r="BQ97" s="93"/>
      <c r="BR97" s="16">
        <f t="shared" si="81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43101</v>
      </c>
      <c r="D98" s="65">
        <f>Ident!F98-C98+1-(INT((CHOOSE(WEEKDAY(C98),0,1,2,3,4,5,6)+(Ident!F98-C98+1))/7))-(INT((CHOOSE(WEEKDAY(C98),6,0,1,2,3,4,5)+(Ident!F98-C98+1))/7))</f>
        <v>-30785</v>
      </c>
      <c r="E98" s="6">
        <f>Kal!B$13-C98+1-(INT((CHOOSE(WEEKDAY(C98),0,1,2,3,4,5,6)+(Kal!B$13-C98+1))/7))-(INT((CHOOSE(WEEKDAY(C98),6,0,1,2,3,4,5)+(Kal!B$13-C98+1))/7))</f>
        <v>65</v>
      </c>
      <c r="F98" s="6">
        <f>Ident!F98-Kal!A$11+1-(INT((CHOOSE(WEEKDAY(Kal!A$11),0,1,2,3,4,5,6)+(Ident!F98-Kal!A$11+1))/7))-(INT((CHOOSE(WEEKDAY(Kal!A$11),6,0,1,2,3,4,5)+(Ident!F98-Kal!A$11+1))/7))</f>
        <v>-30785</v>
      </c>
      <c r="G98" s="6">
        <f>IF(AND(Ident!E98&lt;&gt;0,Ident!F98&lt;&gt;0),D98,IF(AND(Ident!E98&lt;&gt;0,Ident!F98=0),E98,IF(AND(Ident!E98=0,Ident!F98&lt;&gt;0),F98,ad5kw)))</f>
        <v>65</v>
      </c>
      <c r="H98" s="75">
        <f>ROUND(G98*Ident!L98,2)</f>
        <v>0</v>
      </c>
      <c r="I98" s="82"/>
      <c r="J98" s="73">
        <f>BerM1!W98+BerM2!W98+BerM3!W98</f>
        <v>0</v>
      </c>
      <c r="K98" s="73">
        <f t="shared" si="42"/>
        <v>0</v>
      </c>
      <c r="L98" s="73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6">
        <f>ROUND((BerM1!I98+BerM2!I98+BerM3!I98)/(malu1+malu2+malu3),2)</f>
        <v>0</v>
      </c>
      <c r="Q98" s="6">
        <f>ROUND((BerM1!J98+BerM2!J98+BerM3!J98)/(dima1+dima2+dima3),2)</f>
        <v>0</v>
      </c>
      <c r="R98" s="6">
        <f>ROUND((BerM1!K98+BerM2!K98+BerM3!K98)/(wome1+wome2+wome3),2)</f>
        <v>0</v>
      </c>
      <c r="S98" s="6">
        <f>ROUND((BerM1!L98+BerM2!L98+BerM3!L98)/(doje1+doje2+doje3),2)</f>
        <v>0</v>
      </c>
      <c r="T98" s="6">
        <f>ROUND((BerM1!M98+BerM2!M98+BerM3!M98)/(vrve1+vrve2+vrve3),2)</f>
        <v>0</v>
      </c>
      <c r="U98" s="6">
        <f>ROUND((BerM1!N98+BerM2!N98+BerM3!N98)/(zasa1+zasa2+zasa3),2)</f>
        <v>0</v>
      </c>
      <c r="V98" s="6">
        <f>ROUND((BerM1!O98+BerM2!O98+BerM3!O98)/(zodi1+zodi2+zodi3),2)</f>
        <v>0</v>
      </c>
      <c r="W98" s="6">
        <f>ROUND(('M1-In'!U98+'M2-In'!U98+'M3-In'!U98)*7/(malu1+malu2+malu3+dima1+dima2+dima3+wome1+wome2+wome3+doje1+doje2+doje3+vrve1+vrve2+vrve3+zasa1+zasa2+zasa3+zodi1+zodi2+zodi3),2)</f>
        <v>0</v>
      </c>
      <c r="X98" s="6">
        <f t="shared" si="60"/>
        <v>0</v>
      </c>
      <c r="Y98" s="16">
        <f t="shared" si="61"/>
        <v>0</v>
      </c>
      <c r="Z98" s="42">
        <f t="shared" si="62"/>
        <v>1</v>
      </c>
      <c r="AA98" s="16" t="str">
        <f t="shared" si="63"/>
        <v>Teilzeit</v>
      </c>
      <c r="AB98" s="16">
        <f>'M1-In'!AG98+'M1-In'!AH98+'M2-In'!AG98+'M2-In'!AH98+'M3-In'!AG98+'M3-In'!AH98</f>
        <v>0</v>
      </c>
      <c r="AC98" s="16">
        <f t="shared" si="64"/>
        <v>0</v>
      </c>
      <c r="AD98" s="16">
        <f t="shared" si="45"/>
        <v>0</v>
      </c>
      <c r="AE98" s="16">
        <f>'M1-In'!AI98+'M2-In'!AI98+'M3-In'!AI98</f>
        <v>0</v>
      </c>
      <c r="AF98" s="16">
        <f t="shared" si="65"/>
        <v>0</v>
      </c>
      <c r="AG98" s="16">
        <f t="shared" si="46"/>
        <v>0</v>
      </c>
      <c r="AH98" s="16">
        <f>'M1-In'!AJ98+'M2-In'!AJ98+'M3-In'!AJ98</f>
        <v>0</v>
      </c>
      <c r="AI98" s="16">
        <f t="shared" si="66"/>
        <v>0</v>
      </c>
      <c r="AJ98" s="16">
        <f t="shared" si="47"/>
        <v>0</v>
      </c>
      <c r="AK98" s="16">
        <f>'M1-In'!AK98+'M2-In'!AK98+'M3-In'!AK98</f>
        <v>0</v>
      </c>
      <c r="AL98" s="16">
        <f t="shared" si="67"/>
        <v>0</v>
      </c>
      <c r="AM98" s="16">
        <f t="shared" si="48"/>
        <v>0</v>
      </c>
      <c r="AN98" s="16">
        <f>'M1-In'!AL98+'M2-In'!AL98+'M3-In'!AL98</f>
        <v>0</v>
      </c>
      <c r="AO98" s="16">
        <f t="shared" si="68"/>
        <v>0</v>
      </c>
      <c r="AP98" s="16">
        <f t="shared" si="49"/>
        <v>0</v>
      </c>
      <c r="AQ98" s="16">
        <f>'M1-In'!AM98+'M2-In'!AM98+'M3-In'!AM98</f>
        <v>0</v>
      </c>
      <c r="AR98" s="16">
        <f t="shared" si="69"/>
        <v>0</v>
      </c>
      <c r="AS98" s="16">
        <f t="shared" si="50"/>
        <v>0</v>
      </c>
      <c r="AT98" s="16">
        <f>BerM1!AO98+BerM2!AO98+BerM3!AO98</f>
        <v>0</v>
      </c>
      <c r="AU98" s="16">
        <f t="shared" si="70"/>
        <v>0</v>
      </c>
      <c r="AV98" s="16">
        <f t="shared" si="51"/>
        <v>0</v>
      </c>
      <c r="AW98" s="16">
        <f ca="1">IF(A98=1,"Verbessern",MIN(gmk,BerM1!AQ98+BerM2!AQ98+BerM3!AQ98))</f>
        <v>0</v>
      </c>
      <c r="AX98" s="16">
        <f t="shared" ca="1" si="52"/>
        <v>0</v>
      </c>
      <c r="AY98" s="16">
        <f t="shared" ca="1" si="53"/>
        <v>0</v>
      </c>
      <c r="AZ98" s="16">
        <f t="shared" ca="1" si="54"/>
        <v>0</v>
      </c>
      <c r="BA98" s="6">
        <f t="shared" si="71"/>
        <v>0</v>
      </c>
      <c r="BB98" s="6">
        <f t="shared" si="55"/>
        <v>0</v>
      </c>
      <c r="BC98" s="285">
        <f t="shared" si="72"/>
        <v>0</v>
      </c>
      <c r="BD98" s="16">
        <f t="shared" ca="1" si="56"/>
        <v>0</v>
      </c>
      <c r="BE98" s="42">
        <f t="shared" ca="1" si="57"/>
        <v>0</v>
      </c>
      <c r="BF98" s="16">
        <f ca="1">IF(A98=1,"Verbessern",BerM1!AT98+BerM2!AT98+BerM3!AT98)</f>
        <v>0</v>
      </c>
      <c r="BG98" s="16">
        <f t="shared" ca="1" si="73"/>
        <v>0</v>
      </c>
      <c r="BH98" s="16">
        <f t="shared" ca="1" si="74"/>
        <v>0</v>
      </c>
      <c r="BI98" s="16">
        <f t="shared" ca="1" si="75"/>
        <v>0</v>
      </c>
      <c r="BJ98" s="16">
        <f t="shared" ca="1" si="76"/>
        <v>0</v>
      </c>
      <c r="BK98" s="16">
        <f t="shared" ca="1" si="58"/>
        <v>0</v>
      </c>
      <c r="BL98" s="6">
        <f t="shared" ca="1" si="59"/>
        <v>0</v>
      </c>
      <c r="BM98" s="92">
        <f t="shared" ca="1" si="77"/>
        <v>0</v>
      </c>
      <c r="BN98" s="16">
        <f t="shared" ca="1" si="78"/>
        <v>0</v>
      </c>
      <c r="BO98" s="16" t="str">
        <f t="shared" si="79"/>
        <v>OK</v>
      </c>
      <c r="BP98" s="16">
        <f t="shared" si="80"/>
        <v>0</v>
      </c>
      <c r="BQ98" s="93"/>
      <c r="BR98" s="16">
        <f t="shared" si="81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43101</v>
      </c>
      <c r="D99" s="65">
        <f>Ident!F99-C99+1-(INT((CHOOSE(WEEKDAY(C99),0,1,2,3,4,5,6)+(Ident!F99-C99+1))/7))-(INT((CHOOSE(WEEKDAY(C99),6,0,1,2,3,4,5)+(Ident!F99-C99+1))/7))</f>
        <v>-30785</v>
      </c>
      <c r="E99" s="6">
        <f>Kal!B$13-C99+1-(INT((CHOOSE(WEEKDAY(C99),0,1,2,3,4,5,6)+(Kal!B$13-C99+1))/7))-(INT((CHOOSE(WEEKDAY(C99),6,0,1,2,3,4,5)+(Kal!B$13-C99+1))/7))</f>
        <v>65</v>
      </c>
      <c r="F99" s="6">
        <f>Ident!F99-Kal!A$11+1-(INT((CHOOSE(WEEKDAY(Kal!A$11),0,1,2,3,4,5,6)+(Ident!F99-Kal!A$11+1))/7))-(INT((CHOOSE(WEEKDAY(Kal!A$11),6,0,1,2,3,4,5)+(Ident!F99-Kal!A$11+1))/7))</f>
        <v>-30785</v>
      </c>
      <c r="G99" s="6">
        <f>IF(AND(Ident!E99&lt;&gt;0,Ident!F99&lt;&gt;0),D99,IF(AND(Ident!E99&lt;&gt;0,Ident!F99=0),E99,IF(AND(Ident!E99=0,Ident!F99&lt;&gt;0),F99,ad5kw)))</f>
        <v>65</v>
      </c>
      <c r="H99" s="75">
        <f>ROUND(G99*Ident!L99,2)</f>
        <v>0</v>
      </c>
      <c r="I99" s="82"/>
      <c r="J99" s="73">
        <f>BerM1!W99+BerM2!W99+BerM3!W99</f>
        <v>0</v>
      </c>
      <c r="K99" s="73">
        <f t="shared" si="42"/>
        <v>0</v>
      </c>
      <c r="L99" s="73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6">
        <f>ROUND((BerM1!I99+BerM2!I99+BerM3!I99)/(malu1+malu2+malu3),2)</f>
        <v>0</v>
      </c>
      <c r="Q99" s="6">
        <f>ROUND((BerM1!J99+BerM2!J99+BerM3!J99)/(dima1+dima2+dima3),2)</f>
        <v>0</v>
      </c>
      <c r="R99" s="6">
        <f>ROUND((BerM1!K99+BerM2!K99+BerM3!K99)/(wome1+wome2+wome3),2)</f>
        <v>0</v>
      </c>
      <c r="S99" s="6">
        <f>ROUND((BerM1!L99+BerM2!L99+BerM3!L99)/(doje1+doje2+doje3),2)</f>
        <v>0</v>
      </c>
      <c r="T99" s="6">
        <f>ROUND((BerM1!M99+BerM2!M99+BerM3!M99)/(vrve1+vrve2+vrve3),2)</f>
        <v>0</v>
      </c>
      <c r="U99" s="6">
        <f>ROUND((BerM1!N99+BerM2!N99+BerM3!N99)/(zasa1+zasa2+zasa3),2)</f>
        <v>0</v>
      </c>
      <c r="V99" s="6">
        <f>ROUND((BerM1!O99+BerM2!O99+BerM3!O99)/(zodi1+zodi2+zodi3),2)</f>
        <v>0</v>
      </c>
      <c r="W99" s="6">
        <f>ROUND(('M1-In'!U99+'M2-In'!U99+'M3-In'!U99)*7/(malu1+malu2+malu3+dima1+dima2+dima3+wome1+wome2+wome3+doje1+doje2+doje3+vrve1+vrve2+vrve3+zasa1+zasa2+zasa3+zodi1+zodi2+zodi3),2)</f>
        <v>0</v>
      </c>
      <c r="X99" s="6">
        <f t="shared" si="60"/>
        <v>0</v>
      </c>
      <c r="Y99" s="16">
        <f t="shared" si="61"/>
        <v>0</v>
      </c>
      <c r="Z99" s="42">
        <f t="shared" si="62"/>
        <v>1</v>
      </c>
      <c r="AA99" s="16" t="str">
        <f t="shared" si="63"/>
        <v>Teilzeit</v>
      </c>
      <c r="AB99" s="16">
        <f>'M1-In'!AG99+'M1-In'!AH99+'M2-In'!AG99+'M2-In'!AH99+'M3-In'!AG99+'M3-In'!AH99</f>
        <v>0</v>
      </c>
      <c r="AC99" s="16">
        <f t="shared" si="64"/>
        <v>0</v>
      </c>
      <c r="AD99" s="16">
        <f t="shared" si="45"/>
        <v>0</v>
      </c>
      <c r="AE99" s="16">
        <f>'M1-In'!AI99+'M2-In'!AI99+'M3-In'!AI99</f>
        <v>0</v>
      </c>
      <c r="AF99" s="16">
        <f t="shared" si="65"/>
        <v>0</v>
      </c>
      <c r="AG99" s="16">
        <f t="shared" si="46"/>
        <v>0</v>
      </c>
      <c r="AH99" s="16">
        <f>'M1-In'!AJ99+'M2-In'!AJ99+'M3-In'!AJ99</f>
        <v>0</v>
      </c>
      <c r="AI99" s="16">
        <f t="shared" si="66"/>
        <v>0</v>
      </c>
      <c r="AJ99" s="16">
        <f t="shared" si="47"/>
        <v>0</v>
      </c>
      <c r="AK99" s="16">
        <f>'M1-In'!AK99+'M2-In'!AK99+'M3-In'!AK99</f>
        <v>0</v>
      </c>
      <c r="AL99" s="16">
        <f t="shared" si="67"/>
        <v>0</v>
      </c>
      <c r="AM99" s="16">
        <f t="shared" si="48"/>
        <v>0</v>
      </c>
      <c r="AN99" s="16">
        <f>'M1-In'!AL99+'M2-In'!AL99+'M3-In'!AL99</f>
        <v>0</v>
      </c>
      <c r="AO99" s="16">
        <f t="shared" si="68"/>
        <v>0</v>
      </c>
      <c r="AP99" s="16">
        <f t="shared" si="49"/>
        <v>0</v>
      </c>
      <c r="AQ99" s="16">
        <f>'M1-In'!AM99+'M2-In'!AM99+'M3-In'!AM99</f>
        <v>0</v>
      </c>
      <c r="AR99" s="16">
        <f t="shared" si="69"/>
        <v>0</v>
      </c>
      <c r="AS99" s="16">
        <f t="shared" si="50"/>
        <v>0</v>
      </c>
      <c r="AT99" s="16">
        <f>BerM1!AO99+BerM2!AO99+BerM3!AO99</f>
        <v>0</v>
      </c>
      <c r="AU99" s="16">
        <f t="shared" si="70"/>
        <v>0</v>
      </c>
      <c r="AV99" s="16">
        <f t="shared" si="51"/>
        <v>0</v>
      </c>
      <c r="AW99" s="16">
        <f ca="1">IF(A99=1,"Verbessern",MIN(gmk,BerM1!AQ99+BerM2!AQ99+BerM3!AQ99))</f>
        <v>0</v>
      </c>
      <c r="AX99" s="16">
        <f t="shared" ca="1" si="52"/>
        <v>0</v>
      </c>
      <c r="AY99" s="16">
        <f t="shared" ca="1" si="53"/>
        <v>0</v>
      </c>
      <c r="AZ99" s="16">
        <f t="shared" ca="1" si="54"/>
        <v>0</v>
      </c>
      <c r="BA99" s="6">
        <f t="shared" si="71"/>
        <v>0</v>
      </c>
      <c r="BB99" s="6">
        <f t="shared" si="55"/>
        <v>0</v>
      </c>
      <c r="BC99" s="285">
        <f t="shared" si="72"/>
        <v>0</v>
      </c>
      <c r="BD99" s="16">
        <f t="shared" ca="1" si="56"/>
        <v>0</v>
      </c>
      <c r="BE99" s="42">
        <f t="shared" ca="1" si="57"/>
        <v>0</v>
      </c>
      <c r="BF99" s="16">
        <f ca="1">IF(A99=1,"Verbessern",BerM1!AT99+BerM2!AT99+BerM3!AT99)</f>
        <v>0</v>
      </c>
      <c r="BG99" s="16">
        <f t="shared" ca="1" si="73"/>
        <v>0</v>
      </c>
      <c r="BH99" s="16">
        <f t="shared" ca="1" si="74"/>
        <v>0</v>
      </c>
      <c r="BI99" s="16">
        <f t="shared" ca="1" si="75"/>
        <v>0</v>
      </c>
      <c r="BJ99" s="16">
        <f t="shared" ca="1" si="76"/>
        <v>0</v>
      </c>
      <c r="BK99" s="16">
        <f t="shared" ca="1" si="58"/>
        <v>0</v>
      </c>
      <c r="BL99" s="6">
        <f t="shared" ca="1" si="59"/>
        <v>0</v>
      </c>
      <c r="BM99" s="92">
        <f t="shared" ca="1" si="77"/>
        <v>0</v>
      </c>
      <c r="BN99" s="16">
        <f t="shared" ca="1" si="78"/>
        <v>0</v>
      </c>
      <c r="BO99" s="16" t="str">
        <f t="shared" si="79"/>
        <v>OK</v>
      </c>
      <c r="BP99" s="16">
        <f t="shared" si="80"/>
        <v>0</v>
      </c>
      <c r="BQ99" s="93"/>
      <c r="BR99" s="16">
        <f t="shared" si="81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43101</v>
      </c>
      <c r="D100" s="65">
        <f>Ident!F100-C100+1-(INT((CHOOSE(WEEKDAY(C100),0,1,2,3,4,5,6)+(Ident!F100-C100+1))/7))-(INT((CHOOSE(WEEKDAY(C100),6,0,1,2,3,4,5)+(Ident!F100-C100+1))/7))</f>
        <v>-30785</v>
      </c>
      <c r="E100" s="6">
        <f>Kal!B$13-C100+1-(INT((CHOOSE(WEEKDAY(C100),0,1,2,3,4,5,6)+(Kal!B$13-C100+1))/7))-(INT((CHOOSE(WEEKDAY(C100),6,0,1,2,3,4,5)+(Kal!B$13-C100+1))/7))</f>
        <v>65</v>
      </c>
      <c r="F100" s="6">
        <f>Ident!F100-Kal!A$11+1-(INT((CHOOSE(WEEKDAY(Kal!A$11),0,1,2,3,4,5,6)+(Ident!F100-Kal!A$11+1))/7))-(INT((CHOOSE(WEEKDAY(Kal!A$11),6,0,1,2,3,4,5)+(Ident!F100-Kal!A$11+1))/7))</f>
        <v>-30785</v>
      </c>
      <c r="G100" s="6">
        <f>IF(AND(Ident!E100&lt;&gt;0,Ident!F100&lt;&gt;0),D100,IF(AND(Ident!E100&lt;&gt;0,Ident!F100=0),E100,IF(AND(Ident!E100=0,Ident!F100&lt;&gt;0),F100,ad5kw)))</f>
        <v>65</v>
      </c>
      <c r="H100" s="75">
        <f>ROUND(G100*Ident!L100,2)</f>
        <v>0</v>
      </c>
      <c r="I100" s="82"/>
      <c r="J100" s="73">
        <f>BerM1!W100+BerM2!W100+BerM3!W100</f>
        <v>0</v>
      </c>
      <c r="K100" s="73">
        <f t="shared" si="42"/>
        <v>0</v>
      </c>
      <c r="L100" s="73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6">
        <f>ROUND((BerM1!I100+BerM2!I100+BerM3!I100)/(malu1+malu2+malu3),2)</f>
        <v>0</v>
      </c>
      <c r="Q100" s="6">
        <f>ROUND((BerM1!J100+BerM2!J100+BerM3!J100)/(dima1+dima2+dima3),2)</f>
        <v>0</v>
      </c>
      <c r="R100" s="6">
        <f>ROUND((BerM1!K100+BerM2!K100+BerM3!K100)/(wome1+wome2+wome3),2)</f>
        <v>0</v>
      </c>
      <c r="S100" s="6">
        <f>ROUND((BerM1!L100+BerM2!L100+BerM3!L100)/(doje1+doje2+doje3),2)</f>
        <v>0</v>
      </c>
      <c r="T100" s="6">
        <f>ROUND((BerM1!M100+BerM2!M100+BerM3!M100)/(vrve1+vrve2+vrve3),2)</f>
        <v>0</v>
      </c>
      <c r="U100" s="6">
        <f>ROUND((BerM1!N100+BerM2!N100+BerM3!N100)/(zasa1+zasa2+zasa3),2)</f>
        <v>0</v>
      </c>
      <c r="V100" s="6">
        <f>ROUND((BerM1!O100+BerM2!O100+BerM3!O100)/(zodi1+zodi2+zodi3),2)</f>
        <v>0</v>
      </c>
      <c r="W100" s="6">
        <f>ROUND(('M1-In'!U100+'M2-In'!U100+'M3-In'!U100)*7/(malu1+malu2+malu3+dima1+dima2+dima3+wome1+wome2+wome3+doje1+doje2+doje3+vrve1+vrve2+vrve3+zasa1+zasa2+zasa3+zodi1+zodi2+zodi3),2)</f>
        <v>0</v>
      </c>
      <c r="X100" s="6">
        <f t="shared" si="60"/>
        <v>0</v>
      </c>
      <c r="Y100" s="16">
        <f t="shared" si="61"/>
        <v>0</v>
      </c>
      <c r="Z100" s="42">
        <f t="shared" si="62"/>
        <v>1</v>
      </c>
      <c r="AA100" s="16" t="str">
        <f t="shared" si="63"/>
        <v>Teilzeit</v>
      </c>
      <c r="AB100" s="16">
        <f>'M1-In'!AG100+'M1-In'!AH100+'M2-In'!AG100+'M2-In'!AH100+'M3-In'!AG100+'M3-In'!AH100</f>
        <v>0</v>
      </c>
      <c r="AC100" s="16">
        <f t="shared" si="64"/>
        <v>0</v>
      </c>
      <c r="AD100" s="16">
        <f t="shared" si="45"/>
        <v>0</v>
      </c>
      <c r="AE100" s="16">
        <f>'M1-In'!AI100+'M2-In'!AI100+'M3-In'!AI100</f>
        <v>0</v>
      </c>
      <c r="AF100" s="16">
        <f t="shared" si="65"/>
        <v>0</v>
      </c>
      <c r="AG100" s="16">
        <f t="shared" si="46"/>
        <v>0</v>
      </c>
      <c r="AH100" s="16">
        <f>'M1-In'!AJ100+'M2-In'!AJ100+'M3-In'!AJ100</f>
        <v>0</v>
      </c>
      <c r="AI100" s="16">
        <f t="shared" si="66"/>
        <v>0</v>
      </c>
      <c r="AJ100" s="16">
        <f t="shared" si="47"/>
        <v>0</v>
      </c>
      <c r="AK100" s="16">
        <f>'M1-In'!AK100+'M2-In'!AK100+'M3-In'!AK100</f>
        <v>0</v>
      </c>
      <c r="AL100" s="16">
        <f t="shared" si="67"/>
        <v>0</v>
      </c>
      <c r="AM100" s="16">
        <f t="shared" si="48"/>
        <v>0</v>
      </c>
      <c r="AN100" s="16">
        <f>'M1-In'!AL100+'M2-In'!AL100+'M3-In'!AL100</f>
        <v>0</v>
      </c>
      <c r="AO100" s="16">
        <f t="shared" si="68"/>
        <v>0</v>
      </c>
      <c r="AP100" s="16">
        <f t="shared" si="49"/>
        <v>0</v>
      </c>
      <c r="AQ100" s="16">
        <f>'M1-In'!AM100+'M2-In'!AM100+'M3-In'!AM100</f>
        <v>0</v>
      </c>
      <c r="AR100" s="16">
        <f t="shared" si="69"/>
        <v>0</v>
      </c>
      <c r="AS100" s="16">
        <f t="shared" si="50"/>
        <v>0</v>
      </c>
      <c r="AT100" s="16">
        <f>BerM1!AO100+BerM2!AO100+BerM3!AO100</f>
        <v>0</v>
      </c>
      <c r="AU100" s="16">
        <f t="shared" si="70"/>
        <v>0</v>
      </c>
      <c r="AV100" s="16">
        <f t="shared" si="51"/>
        <v>0</v>
      </c>
      <c r="AW100" s="16">
        <f ca="1">IF(A100=1,"Verbessern",MIN(gmk,BerM1!AQ100+BerM2!AQ100+BerM3!AQ100))</f>
        <v>0</v>
      </c>
      <c r="AX100" s="16">
        <f t="shared" ca="1" si="52"/>
        <v>0</v>
      </c>
      <c r="AY100" s="16">
        <f t="shared" ca="1" si="53"/>
        <v>0</v>
      </c>
      <c r="AZ100" s="16">
        <f t="shared" ca="1" si="54"/>
        <v>0</v>
      </c>
      <c r="BA100" s="6">
        <f t="shared" si="71"/>
        <v>0</v>
      </c>
      <c r="BB100" s="6">
        <f t="shared" si="55"/>
        <v>0</v>
      </c>
      <c r="BC100" s="285">
        <f t="shared" si="72"/>
        <v>0</v>
      </c>
      <c r="BD100" s="16">
        <f t="shared" ca="1" si="56"/>
        <v>0</v>
      </c>
      <c r="BE100" s="42">
        <f t="shared" ca="1" si="57"/>
        <v>0</v>
      </c>
      <c r="BF100" s="16">
        <f ca="1">IF(A100=1,"Verbessern",BerM1!AT100+BerM2!AT100+BerM3!AT100)</f>
        <v>0</v>
      </c>
      <c r="BG100" s="16">
        <f t="shared" ca="1" si="73"/>
        <v>0</v>
      </c>
      <c r="BH100" s="16">
        <f t="shared" ca="1" si="74"/>
        <v>0</v>
      </c>
      <c r="BI100" s="16">
        <f t="shared" ca="1" si="75"/>
        <v>0</v>
      </c>
      <c r="BJ100" s="16">
        <f t="shared" ca="1" si="76"/>
        <v>0</v>
      </c>
      <c r="BK100" s="16">
        <f t="shared" ca="1" si="58"/>
        <v>0</v>
      </c>
      <c r="BL100" s="6">
        <f t="shared" ca="1" si="59"/>
        <v>0</v>
      </c>
      <c r="BM100" s="92">
        <f t="shared" ca="1" si="77"/>
        <v>0</v>
      </c>
      <c r="BN100" s="16">
        <f t="shared" ca="1" si="78"/>
        <v>0</v>
      </c>
      <c r="BO100" s="16" t="str">
        <f t="shared" si="79"/>
        <v>OK</v>
      </c>
      <c r="BP100" s="16">
        <f t="shared" si="80"/>
        <v>0</v>
      </c>
      <c r="BQ100" s="93"/>
      <c r="BR100" s="16">
        <f t="shared" si="81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43101</v>
      </c>
      <c r="D101" s="65">
        <f>Ident!F101-C101+1-(INT((CHOOSE(WEEKDAY(C101),0,1,2,3,4,5,6)+(Ident!F101-C101+1))/7))-(INT((CHOOSE(WEEKDAY(C101),6,0,1,2,3,4,5)+(Ident!F101-C101+1))/7))</f>
        <v>-30785</v>
      </c>
      <c r="E101" s="6">
        <f>Kal!B$13-C101+1-(INT((CHOOSE(WEEKDAY(C101),0,1,2,3,4,5,6)+(Kal!B$13-C101+1))/7))-(INT((CHOOSE(WEEKDAY(C101),6,0,1,2,3,4,5)+(Kal!B$13-C101+1))/7))</f>
        <v>65</v>
      </c>
      <c r="F101" s="6">
        <f>Ident!F101-Kal!A$11+1-(INT((CHOOSE(WEEKDAY(Kal!A$11),0,1,2,3,4,5,6)+(Ident!F101-Kal!A$11+1))/7))-(INT((CHOOSE(WEEKDAY(Kal!A$11),6,0,1,2,3,4,5)+(Ident!F101-Kal!A$11+1))/7))</f>
        <v>-30785</v>
      </c>
      <c r="G101" s="6">
        <f>IF(AND(Ident!E101&lt;&gt;0,Ident!F101&lt;&gt;0),D101,IF(AND(Ident!E101&lt;&gt;0,Ident!F101=0),E101,IF(AND(Ident!E101=0,Ident!F101&lt;&gt;0),F101,ad5kw)))</f>
        <v>65</v>
      </c>
      <c r="H101" s="75">
        <f>ROUND(G101*Ident!L101,2)</f>
        <v>0</v>
      </c>
      <c r="I101" s="82"/>
      <c r="J101" s="73">
        <f>BerM1!W101+BerM2!W101+BerM3!W101</f>
        <v>0</v>
      </c>
      <c r="K101" s="73">
        <f t="shared" si="42"/>
        <v>0</v>
      </c>
      <c r="L101" s="73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6">
        <f>ROUND((BerM1!I101+BerM2!I101+BerM3!I101)/(malu1+malu2+malu3),2)</f>
        <v>0</v>
      </c>
      <c r="Q101" s="6">
        <f>ROUND((BerM1!J101+BerM2!J101+BerM3!J101)/(dima1+dima2+dima3),2)</f>
        <v>0</v>
      </c>
      <c r="R101" s="6">
        <f>ROUND((BerM1!K101+BerM2!K101+BerM3!K101)/(wome1+wome2+wome3),2)</f>
        <v>0</v>
      </c>
      <c r="S101" s="6">
        <f>ROUND((BerM1!L101+BerM2!L101+BerM3!L101)/(doje1+doje2+doje3),2)</f>
        <v>0</v>
      </c>
      <c r="T101" s="6">
        <f>ROUND((BerM1!M101+BerM2!M101+BerM3!M101)/(vrve1+vrve2+vrve3),2)</f>
        <v>0</v>
      </c>
      <c r="U101" s="6">
        <f>ROUND((BerM1!N101+BerM2!N101+BerM3!N101)/(zasa1+zasa2+zasa3),2)</f>
        <v>0</v>
      </c>
      <c r="V101" s="6">
        <f>ROUND((BerM1!O101+BerM2!O101+BerM3!O101)/(zodi1+zodi2+zodi3),2)</f>
        <v>0</v>
      </c>
      <c r="W101" s="6">
        <f>ROUND(('M1-In'!U101+'M2-In'!U101+'M3-In'!U101)*7/(malu1+malu2+malu3+dima1+dima2+dima3+wome1+wome2+wome3+doje1+doje2+doje3+vrve1+vrve2+vrve3+zasa1+zasa2+zasa3+zodi1+zodi2+zodi3),2)</f>
        <v>0</v>
      </c>
      <c r="X101" s="6">
        <f t="shared" si="60"/>
        <v>0</v>
      </c>
      <c r="Y101" s="16">
        <f t="shared" si="61"/>
        <v>0</v>
      </c>
      <c r="Z101" s="42">
        <f t="shared" si="62"/>
        <v>1</v>
      </c>
      <c r="AA101" s="16" t="str">
        <f t="shared" si="63"/>
        <v>Teilzeit</v>
      </c>
      <c r="AB101" s="16">
        <f>'M1-In'!AG101+'M1-In'!AH101+'M2-In'!AG101+'M2-In'!AH101+'M3-In'!AG101+'M3-In'!AH101</f>
        <v>0</v>
      </c>
      <c r="AC101" s="16">
        <f t="shared" si="64"/>
        <v>0</v>
      </c>
      <c r="AD101" s="16">
        <f t="shared" si="45"/>
        <v>0</v>
      </c>
      <c r="AE101" s="16">
        <f>'M1-In'!AI101+'M2-In'!AI101+'M3-In'!AI101</f>
        <v>0</v>
      </c>
      <c r="AF101" s="16">
        <f t="shared" si="65"/>
        <v>0</v>
      </c>
      <c r="AG101" s="16">
        <f t="shared" si="46"/>
        <v>0</v>
      </c>
      <c r="AH101" s="16">
        <f>'M1-In'!AJ101+'M2-In'!AJ101+'M3-In'!AJ101</f>
        <v>0</v>
      </c>
      <c r="AI101" s="16">
        <f t="shared" si="66"/>
        <v>0</v>
      </c>
      <c r="AJ101" s="16">
        <f t="shared" si="47"/>
        <v>0</v>
      </c>
      <c r="AK101" s="16">
        <f>'M1-In'!AK101+'M2-In'!AK101+'M3-In'!AK101</f>
        <v>0</v>
      </c>
      <c r="AL101" s="16">
        <f t="shared" si="67"/>
        <v>0</v>
      </c>
      <c r="AM101" s="16">
        <f t="shared" si="48"/>
        <v>0</v>
      </c>
      <c r="AN101" s="16">
        <f>'M1-In'!AL101+'M2-In'!AL101+'M3-In'!AL101</f>
        <v>0</v>
      </c>
      <c r="AO101" s="16">
        <f t="shared" si="68"/>
        <v>0</v>
      </c>
      <c r="AP101" s="16">
        <f t="shared" si="49"/>
        <v>0</v>
      </c>
      <c r="AQ101" s="16">
        <f>'M1-In'!AM101+'M2-In'!AM101+'M3-In'!AM101</f>
        <v>0</v>
      </c>
      <c r="AR101" s="16">
        <f t="shared" si="69"/>
        <v>0</v>
      </c>
      <c r="AS101" s="16">
        <f t="shared" si="50"/>
        <v>0</v>
      </c>
      <c r="AT101" s="16">
        <f>BerM1!AO101+BerM2!AO101+BerM3!AO101</f>
        <v>0</v>
      </c>
      <c r="AU101" s="16">
        <f t="shared" si="70"/>
        <v>0</v>
      </c>
      <c r="AV101" s="16">
        <f t="shared" si="51"/>
        <v>0</v>
      </c>
      <c r="AW101" s="16">
        <f ca="1">IF(A101=1,"Verbessern",MIN(gmk,BerM1!AQ101+BerM2!AQ101+BerM3!AQ101))</f>
        <v>0</v>
      </c>
      <c r="AX101" s="16">
        <f t="shared" ca="1" si="52"/>
        <v>0</v>
      </c>
      <c r="AY101" s="16">
        <f t="shared" ca="1" si="53"/>
        <v>0</v>
      </c>
      <c r="AZ101" s="16">
        <f t="shared" ca="1" si="54"/>
        <v>0</v>
      </c>
      <c r="BA101" s="6">
        <f t="shared" si="71"/>
        <v>0</v>
      </c>
      <c r="BB101" s="6">
        <f t="shared" si="55"/>
        <v>0</v>
      </c>
      <c r="BC101" s="285">
        <f t="shared" si="72"/>
        <v>0</v>
      </c>
      <c r="BD101" s="16">
        <f t="shared" ca="1" si="56"/>
        <v>0</v>
      </c>
      <c r="BE101" s="42">
        <f t="shared" ca="1" si="57"/>
        <v>0</v>
      </c>
      <c r="BF101" s="16">
        <f ca="1">IF(A101=1,"Verbessern",BerM1!AT101+BerM2!AT101+BerM3!AT101)</f>
        <v>0</v>
      </c>
      <c r="BG101" s="16">
        <f t="shared" ca="1" si="73"/>
        <v>0</v>
      </c>
      <c r="BH101" s="16">
        <f t="shared" ca="1" si="74"/>
        <v>0</v>
      </c>
      <c r="BI101" s="16">
        <f t="shared" ca="1" si="75"/>
        <v>0</v>
      </c>
      <c r="BJ101" s="16">
        <f t="shared" ca="1" si="76"/>
        <v>0</v>
      </c>
      <c r="BK101" s="16">
        <f t="shared" ca="1" si="58"/>
        <v>0</v>
      </c>
      <c r="BL101" s="6">
        <f t="shared" ca="1" si="59"/>
        <v>0</v>
      </c>
      <c r="BM101" s="92">
        <f t="shared" ca="1" si="77"/>
        <v>0</v>
      </c>
      <c r="BN101" s="16">
        <f t="shared" ca="1" si="78"/>
        <v>0</v>
      </c>
      <c r="BO101" s="16" t="str">
        <f t="shared" si="79"/>
        <v>OK</v>
      </c>
      <c r="BP101" s="16">
        <f t="shared" si="80"/>
        <v>0</v>
      </c>
      <c r="BQ101" s="93"/>
      <c r="BR101" s="16">
        <f t="shared" si="81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43101</v>
      </c>
      <c r="D102" s="65">
        <f>Ident!F102-C102+1-(INT((CHOOSE(WEEKDAY(C102),0,1,2,3,4,5,6)+(Ident!F102-C102+1))/7))-(INT((CHOOSE(WEEKDAY(C102),6,0,1,2,3,4,5)+(Ident!F102-C102+1))/7))</f>
        <v>-30785</v>
      </c>
      <c r="E102" s="6">
        <f>Kal!B$13-C102+1-(INT((CHOOSE(WEEKDAY(C102),0,1,2,3,4,5,6)+(Kal!B$13-C102+1))/7))-(INT((CHOOSE(WEEKDAY(C102),6,0,1,2,3,4,5)+(Kal!B$13-C102+1))/7))</f>
        <v>65</v>
      </c>
      <c r="F102" s="6">
        <f>Ident!F102-Kal!A$11+1-(INT((CHOOSE(WEEKDAY(Kal!A$11),0,1,2,3,4,5,6)+(Ident!F102-Kal!A$11+1))/7))-(INT((CHOOSE(WEEKDAY(Kal!A$11),6,0,1,2,3,4,5)+(Ident!F102-Kal!A$11+1))/7))</f>
        <v>-30785</v>
      </c>
      <c r="G102" s="6">
        <f>IF(AND(Ident!E102&lt;&gt;0,Ident!F102&lt;&gt;0),D102,IF(AND(Ident!E102&lt;&gt;0,Ident!F102=0),E102,IF(AND(Ident!E102=0,Ident!F102&lt;&gt;0),F102,ad5kw)))</f>
        <v>65</v>
      </c>
      <c r="H102" s="75">
        <f>ROUND(G102*Ident!L102,2)</f>
        <v>0</v>
      </c>
      <c r="I102" s="82"/>
      <c r="J102" s="73">
        <f>BerM1!W102+BerM2!W102+BerM3!W102</f>
        <v>0</v>
      </c>
      <c r="K102" s="73">
        <f t="shared" si="42"/>
        <v>0</v>
      </c>
      <c r="L102" s="73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6">
        <f>ROUND((BerM1!I102+BerM2!I102+BerM3!I102)/(malu1+malu2+malu3),2)</f>
        <v>0</v>
      </c>
      <c r="Q102" s="6">
        <f>ROUND((BerM1!J102+BerM2!J102+BerM3!J102)/(dima1+dima2+dima3),2)</f>
        <v>0</v>
      </c>
      <c r="R102" s="6">
        <f>ROUND((BerM1!K102+BerM2!K102+BerM3!K102)/(wome1+wome2+wome3),2)</f>
        <v>0</v>
      </c>
      <c r="S102" s="6">
        <f>ROUND((BerM1!L102+BerM2!L102+BerM3!L102)/(doje1+doje2+doje3),2)</f>
        <v>0</v>
      </c>
      <c r="T102" s="6">
        <f>ROUND((BerM1!M102+BerM2!M102+BerM3!M102)/(vrve1+vrve2+vrve3),2)</f>
        <v>0</v>
      </c>
      <c r="U102" s="6">
        <f>ROUND((BerM1!N102+BerM2!N102+BerM3!N102)/(zasa1+zasa2+zasa3),2)</f>
        <v>0</v>
      </c>
      <c r="V102" s="6">
        <f>ROUND((BerM1!O102+BerM2!O102+BerM3!O102)/(zodi1+zodi2+zodi3),2)</f>
        <v>0</v>
      </c>
      <c r="W102" s="6">
        <f>ROUND(('M1-In'!U102+'M2-In'!U102+'M3-In'!U102)*7/(malu1+malu2+malu3+dima1+dima2+dima3+wome1+wome2+wome3+doje1+doje2+doje3+vrve1+vrve2+vrve3+zasa1+zasa2+zasa3+zodi1+zodi2+zodi3),2)</f>
        <v>0</v>
      </c>
      <c r="X102" s="6">
        <f t="shared" si="60"/>
        <v>0</v>
      </c>
      <c r="Y102" s="16">
        <f t="shared" si="61"/>
        <v>0</v>
      </c>
      <c r="Z102" s="42">
        <f t="shared" si="62"/>
        <v>1</v>
      </c>
      <c r="AA102" s="16" t="str">
        <f t="shared" si="63"/>
        <v>Teilzeit</v>
      </c>
      <c r="AB102" s="16">
        <f>'M1-In'!AG102+'M1-In'!AH102+'M2-In'!AG102+'M2-In'!AH102+'M3-In'!AG102+'M3-In'!AH102</f>
        <v>0</v>
      </c>
      <c r="AC102" s="16">
        <f t="shared" si="64"/>
        <v>0</v>
      </c>
      <c r="AD102" s="16">
        <f t="shared" si="45"/>
        <v>0</v>
      </c>
      <c r="AE102" s="16">
        <f>'M1-In'!AI102+'M2-In'!AI102+'M3-In'!AI102</f>
        <v>0</v>
      </c>
      <c r="AF102" s="16">
        <f t="shared" si="65"/>
        <v>0</v>
      </c>
      <c r="AG102" s="16">
        <f t="shared" si="46"/>
        <v>0</v>
      </c>
      <c r="AH102" s="16">
        <f>'M1-In'!AJ102+'M2-In'!AJ102+'M3-In'!AJ102</f>
        <v>0</v>
      </c>
      <c r="AI102" s="16">
        <f t="shared" si="66"/>
        <v>0</v>
      </c>
      <c r="AJ102" s="16">
        <f t="shared" si="47"/>
        <v>0</v>
      </c>
      <c r="AK102" s="16">
        <f>'M1-In'!AK102+'M2-In'!AK102+'M3-In'!AK102</f>
        <v>0</v>
      </c>
      <c r="AL102" s="16">
        <f t="shared" si="67"/>
        <v>0</v>
      </c>
      <c r="AM102" s="16">
        <f t="shared" si="48"/>
        <v>0</v>
      </c>
      <c r="AN102" s="16">
        <f>'M1-In'!AL102+'M2-In'!AL102+'M3-In'!AL102</f>
        <v>0</v>
      </c>
      <c r="AO102" s="16">
        <f t="shared" si="68"/>
        <v>0</v>
      </c>
      <c r="AP102" s="16">
        <f t="shared" si="49"/>
        <v>0</v>
      </c>
      <c r="AQ102" s="16">
        <f>'M1-In'!AM102+'M2-In'!AM102+'M3-In'!AM102</f>
        <v>0</v>
      </c>
      <c r="AR102" s="16">
        <f t="shared" si="69"/>
        <v>0</v>
      </c>
      <c r="AS102" s="16">
        <f t="shared" si="50"/>
        <v>0</v>
      </c>
      <c r="AT102" s="16">
        <f>BerM1!AO102+BerM2!AO102+BerM3!AO102</f>
        <v>0</v>
      </c>
      <c r="AU102" s="16">
        <f t="shared" si="70"/>
        <v>0</v>
      </c>
      <c r="AV102" s="16">
        <f t="shared" si="51"/>
        <v>0</v>
      </c>
      <c r="AW102" s="16">
        <f ca="1">IF(A102=1,"Verbessern",MIN(gmk,BerM1!AQ102+BerM2!AQ102+BerM3!AQ102))</f>
        <v>0</v>
      </c>
      <c r="AX102" s="16">
        <f t="shared" ca="1" si="52"/>
        <v>0</v>
      </c>
      <c r="AY102" s="16">
        <f t="shared" ca="1" si="53"/>
        <v>0</v>
      </c>
      <c r="AZ102" s="16">
        <f t="shared" ca="1" si="54"/>
        <v>0</v>
      </c>
      <c r="BA102" s="6">
        <f t="shared" si="71"/>
        <v>0</v>
      </c>
      <c r="BB102" s="6">
        <f t="shared" si="55"/>
        <v>0</v>
      </c>
      <c r="BC102" s="285">
        <f t="shared" si="72"/>
        <v>0</v>
      </c>
      <c r="BD102" s="16">
        <f t="shared" ca="1" si="56"/>
        <v>0</v>
      </c>
      <c r="BE102" s="42">
        <f t="shared" ca="1" si="57"/>
        <v>0</v>
      </c>
      <c r="BF102" s="16">
        <f ca="1">IF(A102=1,"Verbessern",BerM1!AT102+BerM2!AT102+BerM3!AT102)</f>
        <v>0</v>
      </c>
      <c r="BG102" s="16">
        <f t="shared" ca="1" si="73"/>
        <v>0</v>
      </c>
      <c r="BH102" s="16">
        <f t="shared" ca="1" si="74"/>
        <v>0</v>
      </c>
      <c r="BI102" s="16">
        <f t="shared" ca="1" si="75"/>
        <v>0</v>
      </c>
      <c r="BJ102" s="16">
        <f t="shared" ca="1" si="76"/>
        <v>0</v>
      </c>
      <c r="BK102" s="16">
        <f t="shared" ca="1" si="58"/>
        <v>0</v>
      </c>
      <c r="BL102" s="6">
        <f t="shared" ca="1" si="59"/>
        <v>0</v>
      </c>
      <c r="BM102" s="92">
        <f t="shared" ca="1" si="77"/>
        <v>0</v>
      </c>
      <c r="BN102" s="16">
        <f t="shared" ca="1" si="78"/>
        <v>0</v>
      </c>
      <c r="BO102" s="16" t="str">
        <f t="shared" si="79"/>
        <v>OK</v>
      </c>
      <c r="BP102" s="16">
        <f t="shared" si="80"/>
        <v>0</v>
      </c>
      <c r="BQ102" s="93"/>
      <c r="BR102" s="16">
        <f t="shared" si="81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43101</v>
      </c>
      <c r="D103" s="65">
        <f>Ident!F103-C103+1-(INT((CHOOSE(WEEKDAY(C103),0,1,2,3,4,5,6)+(Ident!F103-C103+1))/7))-(INT((CHOOSE(WEEKDAY(C103),6,0,1,2,3,4,5)+(Ident!F103-C103+1))/7))</f>
        <v>-30785</v>
      </c>
      <c r="E103" s="6">
        <f>Kal!B$13-C103+1-(INT((CHOOSE(WEEKDAY(C103),0,1,2,3,4,5,6)+(Kal!B$13-C103+1))/7))-(INT((CHOOSE(WEEKDAY(C103),6,0,1,2,3,4,5)+(Kal!B$13-C103+1))/7))</f>
        <v>65</v>
      </c>
      <c r="F103" s="6">
        <f>Ident!F103-Kal!A$11+1-(INT((CHOOSE(WEEKDAY(Kal!A$11),0,1,2,3,4,5,6)+(Ident!F103-Kal!A$11+1))/7))-(INT((CHOOSE(WEEKDAY(Kal!A$11),6,0,1,2,3,4,5)+(Ident!F103-Kal!A$11+1))/7))</f>
        <v>-30785</v>
      </c>
      <c r="G103" s="6">
        <f>IF(AND(Ident!E103&lt;&gt;0,Ident!F103&lt;&gt;0),D103,IF(AND(Ident!E103&lt;&gt;0,Ident!F103=0),E103,IF(AND(Ident!E103=0,Ident!F103&lt;&gt;0),F103,ad5kw)))</f>
        <v>65</v>
      </c>
      <c r="H103" s="75">
        <f>ROUND(G103*Ident!L103,2)</f>
        <v>0</v>
      </c>
      <c r="I103" s="82"/>
      <c r="J103" s="73">
        <f>BerM1!W103+BerM2!W103+BerM3!W103</f>
        <v>0</v>
      </c>
      <c r="K103" s="73">
        <f t="shared" si="42"/>
        <v>0</v>
      </c>
      <c r="L103" s="73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6">
        <f>ROUND((BerM1!I103+BerM2!I103+BerM3!I103)/(malu1+malu2+malu3),2)</f>
        <v>0</v>
      </c>
      <c r="Q103" s="6">
        <f>ROUND((BerM1!J103+BerM2!J103+BerM3!J103)/(dima1+dima2+dima3),2)</f>
        <v>0</v>
      </c>
      <c r="R103" s="6">
        <f>ROUND((BerM1!K103+BerM2!K103+BerM3!K103)/(wome1+wome2+wome3),2)</f>
        <v>0</v>
      </c>
      <c r="S103" s="6">
        <f>ROUND((BerM1!L103+BerM2!L103+BerM3!L103)/(doje1+doje2+doje3),2)</f>
        <v>0</v>
      </c>
      <c r="T103" s="6">
        <f>ROUND((BerM1!M103+BerM2!M103+BerM3!M103)/(vrve1+vrve2+vrve3),2)</f>
        <v>0</v>
      </c>
      <c r="U103" s="6">
        <f>ROUND((BerM1!N103+BerM2!N103+BerM3!N103)/(zasa1+zasa2+zasa3),2)</f>
        <v>0</v>
      </c>
      <c r="V103" s="6">
        <f>ROUND((BerM1!O103+BerM2!O103+BerM3!O103)/(zodi1+zodi2+zodi3),2)</f>
        <v>0</v>
      </c>
      <c r="W103" s="6">
        <f>ROUND(('M1-In'!U103+'M2-In'!U103+'M3-In'!U103)*7/(malu1+malu2+malu3+dima1+dima2+dima3+wome1+wome2+wome3+doje1+doje2+doje3+vrve1+vrve2+vrve3+zasa1+zasa2+zasa3+zodi1+zodi2+zodi3),2)</f>
        <v>0</v>
      </c>
      <c r="X103" s="6">
        <f t="shared" si="60"/>
        <v>0</v>
      </c>
      <c r="Y103" s="16">
        <f t="shared" si="61"/>
        <v>0</v>
      </c>
      <c r="Z103" s="42">
        <f t="shared" si="62"/>
        <v>1</v>
      </c>
      <c r="AA103" s="16" t="str">
        <f t="shared" si="63"/>
        <v>Teilzeit</v>
      </c>
      <c r="AB103" s="16">
        <f>'M1-In'!AG103+'M1-In'!AH103+'M2-In'!AG103+'M2-In'!AH103+'M3-In'!AG103+'M3-In'!AH103</f>
        <v>0</v>
      </c>
      <c r="AC103" s="16">
        <f t="shared" si="64"/>
        <v>0</v>
      </c>
      <c r="AD103" s="16">
        <f t="shared" si="45"/>
        <v>0</v>
      </c>
      <c r="AE103" s="16">
        <f>'M1-In'!AI103+'M2-In'!AI103+'M3-In'!AI103</f>
        <v>0</v>
      </c>
      <c r="AF103" s="16">
        <f t="shared" si="65"/>
        <v>0</v>
      </c>
      <c r="AG103" s="16">
        <f t="shared" si="46"/>
        <v>0</v>
      </c>
      <c r="AH103" s="16">
        <f>'M1-In'!AJ103+'M2-In'!AJ103+'M3-In'!AJ103</f>
        <v>0</v>
      </c>
      <c r="AI103" s="16">
        <f t="shared" si="66"/>
        <v>0</v>
      </c>
      <c r="AJ103" s="16">
        <f t="shared" si="47"/>
        <v>0</v>
      </c>
      <c r="AK103" s="16">
        <f>'M1-In'!AK103+'M2-In'!AK103+'M3-In'!AK103</f>
        <v>0</v>
      </c>
      <c r="AL103" s="16">
        <f t="shared" si="67"/>
        <v>0</v>
      </c>
      <c r="AM103" s="16">
        <f t="shared" si="48"/>
        <v>0</v>
      </c>
      <c r="AN103" s="16">
        <f>'M1-In'!AL103+'M2-In'!AL103+'M3-In'!AL103</f>
        <v>0</v>
      </c>
      <c r="AO103" s="16">
        <f t="shared" si="68"/>
        <v>0</v>
      </c>
      <c r="AP103" s="16">
        <f t="shared" si="49"/>
        <v>0</v>
      </c>
      <c r="AQ103" s="16">
        <f>'M1-In'!AM103+'M2-In'!AM103+'M3-In'!AM103</f>
        <v>0</v>
      </c>
      <c r="AR103" s="16">
        <f t="shared" si="69"/>
        <v>0</v>
      </c>
      <c r="AS103" s="16">
        <f t="shared" si="50"/>
        <v>0</v>
      </c>
      <c r="AT103" s="16">
        <f>BerM1!AO103+BerM2!AO103+BerM3!AO103</f>
        <v>0</v>
      </c>
      <c r="AU103" s="16">
        <f t="shared" si="70"/>
        <v>0</v>
      </c>
      <c r="AV103" s="16">
        <f t="shared" si="51"/>
        <v>0</v>
      </c>
      <c r="AW103" s="16">
        <f ca="1">IF(A103=1,"Verbessern",MIN(gmk,BerM1!AQ103+BerM2!AQ103+BerM3!AQ103))</f>
        <v>0</v>
      </c>
      <c r="AX103" s="16">
        <f t="shared" ca="1" si="52"/>
        <v>0</v>
      </c>
      <c r="AY103" s="16">
        <f t="shared" ca="1" si="53"/>
        <v>0</v>
      </c>
      <c r="AZ103" s="16">
        <f t="shared" ca="1" si="54"/>
        <v>0</v>
      </c>
      <c r="BA103" s="6">
        <f t="shared" si="71"/>
        <v>0</v>
      </c>
      <c r="BB103" s="6">
        <f t="shared" si="55"/>
        <v>0</v>
      </c>
      <c r="BC103" s="285">
        <f t="shared" si="72"/>
        <v>0</v>
      </c>
      <c r="BD103" s="16">
        <f t="shared" ca="1" si="56"/>
        <v>0</v>
      </c>
      <c r="BE103" s="42">
        <f t="shared" ca="1" si="57"/>
        <v>0</v>
      </c>
      <c r="BF103" s="16">
        <f ca="1">IF(A103=1,"Verbessern",BerM1!AT103+BerM2!AT103+BerM3!AT103)</f>
        <v>0</v>
      </c>
      <c r="BG103" s="16">
        <f t="shared" ca="1" si="73"/>
        <v>0</v>
      </c>
      <c r="BH103" s="16">
        <f t="shared" ca="1" si="74"/>
        <v>0</v>
      </c>
      <c r="BI103" s="16">
        <f t="shared" ca="1" si="75"/>
        <v>0</v>
      </c>
      <c r="BJ103" s="16">
        <f t="shared" ca="1" si="76"/>
        <v>0</v>
      </c>
      <c r="BK103" s="16">
        <f t="shared" ca="1" si="58"/>
        <v>0</v>
      </c>
      <c r="BL103" s="6">
        <f t="shared" ca="1" si="59"/>
        <v>0</v>
      </c>
      <c r="BM103" s="92">
        <f t="shared" ca="1" si="77"/>
        <v>0</v>
      </c>
      <c r="BN103" s="16">
        <f t="shared" ca="1" si="78"/>
        <v>0</v>
      </c>
      <c r="BO103" s="16" t="str">
        <f t="shared" si="79"/>
        <v>OK</v>
      </c>
      <c r="BP103" s="16">
        <f t="shared" si="80"/>
        <v>0</v>
      </c>
      <c r="BQ103" s="93"/>
      <c r="BR103" s="16">
        <f t="shared" si="81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43101</v>
      </c>
      <c r="D104" s="65">
        <f>Ident!F104-C104+1-(INT((CHOOSE(WEEKDAY(C104),0,1,2,3,4,5,6)+(Ident!F104-C104+1))/7))-(INT((CHOOSE(WEEKDAY(C104),6,0,1,2,3,4,5)+(Ident!F104-C104+1))/7))</f>
        <v>-30785</v>
      </c>
      <c r="E104" s="6">
        <f>Kal!B$13-C104+1-(INT((CHOOSE(WEEKDAY(C104),0,1,2,3,4,5,6)+(Kal!B$13-C104+1))/7))-(INT((CHOOSE(WEEKDAY(C104),6,0,1,2,3,4,5)+(Kal!B$13-C104+1))/7))</f>
        <v>65</v>
      </c>
      <c r="F104" s="6">
        <f>Ident!F104-Kal!A$11+1-(INT((CHOOSE(WEEKDAY(Kal!A$11),0,1,2,3,4,5,6)+(Ident!F104-Kal!A$11+1))/7))-(INT((CHOOSE(WEEKDAY(Kal!A$11),6,0,1,2,3,4,5)+(Ident!F104-Kal!A$11+1))/7))</f>
        <v>-30785</v>
      </c>
      <c r="G104" s="6">
        <f>IF(AND(Ident!E104&lt;&gt;0,Ident!F104&lt;&gt;0),D104,IF(AND(Ident!E104&lt;&gt;0,Ident!F104=0),E104,IF(AND(Ident!E104=0,Ident!F104&lt;&gt;0),F104,ad5kw)))</f>
        <v>65</v>
      </c>
      <c r="H104" s="75">
        <f>ROUND(G104*Ident!L104,2)</f>
        <v>0</v>
      </c>
      <c r="I104" s="82"/>
      <c r="J104" s="73">
        <f>BerM1!W104+BerM2!W104+BerM3!W104</f>
        <v>0</v>
      </c>
      <c r="K104" s="73">
        <f t="shared" si="42"/>
        <v>0</v>
      </c>
      <c r="L104" s="73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6">
        <f>ROUND((BerM1!I104+BerM2!I104+BerM3!I104)/(malu1+malu2+malu3),2)</f>
        <v>0</v>
      </c>
      <c r="Q104" s="6">
        <f>ROUND((BerM1!J104+BerM2!J104+BerM3!J104)/(dima1+dima2+dima3),2)</f>
        <v>0</v>
      </c>
      <c r="R104" s="6">
        <f>ROUND((BerM1!K104+BerM2!K104+BerM3!K104)/(wome1+wome2+wome3),2)</f>
        <v>0</v>
      </c>
      <c r="S104" s="6">
        <f>ROUND((BerM1!L104+BerM2!L104+BerM3!L104)/(doje1+doje2+doje3),2)</f>
        <v>0</v>
      </c>
      <c r="T104" s="6">
        <f>ROUND((BerM1!M104+BerM2!M104+BerM3!M104)/(vrve1+vrve2+vrve3),2)</f>
        <v>0</v>
      </c>
      <c r="U104" s="6">
        <f>ROUND((BerM1!N104+BerM2!N104+BerM3!N104)/(zasa1+zasa2+zasa3),2)</f>
        <v>0</v>
      </c>
      <c r="V104" s="6">
        <f>ROUND((BerM1!O104+BerM2!O104+BerM3!O104)/(zodi1+zodi2+zodi3),2)</f>
        <v>0</v>
      </c>
      <c r="W104" s="6">
        <f>ROUND(('M1-In'!U104+'M2-In'!U104+'M3-In'!U104)*7/(malu1+malu2+malu3+dima1+dima2+dima3+wome1+wome2+wome3+doje1+doje2+doje3+vrve1+vrve2+vrve3+zasa1+zasa2+zasa3+zodi1+zodi2+zodi3),2)</f>
        <v>0</v>
      </c>
      <c r="X104" s="6">
        <f t="shared" si="60"/>
        <v>0</v>
      </c>
      <c r="Y104" s="16">
        <f t="shared" si="61"/>
        <v>0</v>
      </c>
      <c r="Z104" s="42">
        <f t="shared" si="62"/>
        <v>1</v>
      </c>
      <c r="AA104" s="16" t="str">
        <f t="shared" si="63"/>
        <v>Teilzeit</v>
      </c>
      <c r="AB104" s="16">
        <f>'M1-In'!AG104+'M1-In'!AH104+'M2-In'!AG104+'M2-In'!AH104+'M3-In'!AG104+'M3-In'!AH104</f>
        <v>0</v>
      </c>
      <c r="AC104" s="16">
        <f t="shared" si="64"/>
        <v>0</v>
      </c>
      <c r="AD104" s="16">
        <f t="shared" si="45"/>
        <v>0</v>
      </c>
      <c r="AE104" s="16">
        <f>'M1-In'!AI104+'M2-In'!AI104+'M3-In'!AI104</f>
        <v>0</v>
      </c>
      <c r="AF104" s="16">
        <f t="shared" si="65"/>
        <v>0</v>
      </c>
      <c r="AG104" s="16">
        <f t="shared" si="46"/>
        <v>0</v>
      </c>
      <c r="AH104" s="16">
        <f>'M1-In'!AJ104+'M2-In'!AJ104+'M3-In'!AJ104</f>
        <v>0</v>
      </c>
      <c r="AI104" s="16">
        <f t="shared" si="66"/>
        <v>0</v>
      </c>
      <c r="AJ104" s="16">
        <f t="shared" si="47"/>
        <v>0</v>
      </c>
      <c r="AK104" s="16">
        <f>'M1-In'!AK104+'M2-In'!AK104+'M3-In'!AK104</f>
        <v>0</v>
      </c>
      <c r="AL104" s="16">
        <f t="shared" si="67"/>
        <v>0</v>
      </c>
      <c r="AM104" s="16">
        <f t="shared" si="48"/>
        <v>0</v>
      </c>
      <c r="AN104" s="16">
        <f>'M1-In'!AL104+'M2-In'!AL104+'M3-In'!AL104</f>
        <v>0</v>
      </c>
      <c r="AO104" s="16">
        <f t="shared" si="68"/>
        <v>0</v>
      </c>
      <c r="AP104" s="16">
        <f t="shared" si="49"/>
        <v>0</v>
      </c>
      <c r="AQ104" s="16">
        <f>'M1-In'!AM104+'M2-In'!AM104+'M3-In'!AM104</f>
        <v>0</v>
      </c>
      <c r="AR104" s="16">
        <f t="shared" si="69"/>
        <v>0</v>
      </c>
      <c r="AS104" s="16">
        <f t="shared" si="50"/>
        <v>0</v>
      </c>
      <c r="AT104" s="16">
        <f>BerM1!AO104+BerM2!AO104+BerM3!AO104</f>
        <v>0</v>
      </c>
      <c r="AU104" s="16">
        <f t="shared" si="70"/>
        <v>0</v>
      </c>
      <c r="AV104" s="16">
        <f t="shared" si="51"/>
        <v>0</v>
      </c>
      <c r="AW104" s="16">
        <f ca="1">IF(A104=1,"Verbessern",MIN(gmk,BerM1!AQ104+BerM2!AQ104+BerM3!AQ104))</f>
        <v>0</v>
      </c>
      <c r="AX104" s="16">
        <f t="shared" ca="1" si="52"/>
        <v>0</v>
      </c>
      <c r="AY104" s="16">
        <f t="shared" ca="1" si="53"/>
        <v>0</v>
      </c>
      <c r="AZ104" s="16">
        <f t="shared" ca="1" si="54"/>
        <v>0</v>
      </c>
      <c r="BA104" s="6">
        <f t="shared" si="71"/>
        <v>0</v>
      </c>
      <c r="BB104" s="6">
        <f t="shared" si="55"/>
        <v>0</v>
      </c>
      <c r="BC104" s="285">
        <f t="shared" si="72"/>
        <v>0</v>
      </c>
      <c r="BD104" s="16">
        <f t="shared" ca="1" si="56"/>
        <v>0</v>
      </c>
      <c r="BE104" s="42">
        <f t="shared" ca="1" si="57"/>
        <v>0</v>
      </c>
      <c r="BF104" s="16">
        <f ca="1">IF(A104=1,"Verbessern",BerM1!AT104+BerM2!AT104+BerM3!AT104)</f>
        <v>0</v>
      </c>
      <c r="BG104" s="16">
        <f t="shared" ca="1" si="73"/>
        <v>0</v>
      </c>
      <c r="BH104" s="16">
        <f t="shared" ca="1" si="74"/>
        <v>0</v>
      </c>
      <c r="BI104" s="16">
        <f t="shared" ca="1" si="75"/>
        <v>0</v>
      </c>
      <c r="BJ104" s="16">
        <f t="shared" ca="1" si="76"/>
        <v>0</v>
      </c>
      <c r="BK104" s="16">
        <f t="shared" ca="1" si="58"/>
        <v>0</v>
      </c>
      <c r="BL104" s="6">
        <f t="shared" ca="1" si="59"/>
        <v>0</v>
      </c>
      <c r="BM104" s="92">
        <f t="shared" ca="1" si="77"/>
        <v>0</v>
      </c>
      <c r="BN104" s="16">
        <f t="shared" ca="1" si="78"/>
        <v>0</v>
      </c>
      <c r="BO104" s="16" t="str">
        <f t="shared" si="79"/>
        <v>OK</v>
      </c>
      <c r="BP104" s="16">
        <f t="shared" si="80"/>
        <v>0</v>
      </c>
      <c r="BQ104" s="93"/>
      <c r="BR104" s="16">
        <f t="shared" si="81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43101</v>
      </c>
      <c r="D105" s="65">
        <f>Ident!F105-C105+1-(INT((CHOOSE(WEEKDAY(C105),0,1,2,3,4,5,6)+(Ident!F105-C105+1))/7))-(INT((CHOOSE(WEEKDAY(C105),6,0,1,2,3,4,5)+(Ident!F105-C105+1))/7))</f>
        <v>-30785</v>
      </c>
      <c r="E105" s="6">
        <f>Kal!B$13-C105+1-(INT((CHOOSE(WEEKDAY(C105),0,1,2,3,4,5,6)+(Kal!B$13-C105+1))/7))-(INT((CHOOSE(WEEKDAY(C105),6,0,1,2,3,4,5)+(Kal!B$13-C105+1))/7))</f>
        <v>65</v>
      </c>
      <c r="F105" s="6">
        <f>Ident!F105-Kal!A$11+1-(INT((CHOOSE(WEEKDAY(Kal!A$11),0,1,2,3,4,5,6)+(Ident!F105-Kal!A$11+1))/7))-(INT((CHOOSE(WEEKDAY(Kal!A$11),6,0,1,2,3,4,5)+(Ident!F105-Kal!A$11+1))/7))</f>
        <v>-30785</v>
      </c>
      <c r="G105" s="6">
        <f>IF(AND(Ident!E105&lt;&gt;0,Ident!F105&lt;&gt;0),D105,IF(AND(Ident!E105&lt;&gt;0,Ident!F105=0),E105,IF(AND(Ident!E105=0,Ident!F105&lt;&gt;0),F105,ad5kw)))</f>
        <v>65</v>
      </c>
      <c r="H105" s="75">
        <f>ROUND(G105*Ident!L105,2)</f>
        <v>0</v>
      </c>
      <c r="I105" s="82"/>
      <c r="J105" s="73">
        <f>BerM1!W105+BerM2!W105+BerM3!W105</f>
        <v>0</v>
      </c>
      <c r="K105" s="73">
        <f t="shared" si="42"/>
        <v>0</v>
      </c>
      <c r="L105" s="73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6">
        <f>ROUND((BerM1!I105+BerM2!I105+BerM3!I105)/(malu1+malu2+malu3),2)</f>
        <v>0</v>
      </c>
      <c r="Q105" s="6">
        <f>ROUND((BerM1!J105+BerM2!J105+BerM3!J105)/(dima1+dima2+dima3),2)</f>
        <v>0</v>
      </c>
      <c r="R105" s="6">
        <f>ROUND((BerM1!K105+BerM2!K105+BerM3!K105)/(wome1+wome2+wome3),2)</f>
        <v>0</v>
      </c>
      <c r="S105" s="6">
        <f>ROUND((BerM1!L105+BerM2!L105+BerM3!L105)/(doje1+doje2+doje3),2)</f>
        <v>0</v>
      </c>
      <c r="T105" s="6">
        <f>ROUND((BerM1!M105+BerM2!M105+BerM3!M105)/(vrve1+vrve2+vrve3),2)</f>
        <v>0</v>
      </c>
      <c r="U105" s="6">
        <f>ROUND((BerM1!N105+BerM2!N105+BerM3!N105)/(zasa1+zasa2+zasa3),2)</f>
        <v>0</v>
      </c>
      <c r="V105" s="6">
        <f>ROUND((BerM1!O105+BerM2!O105+BerM3!O105)/(zodi1+zodi2+zodi3),2)</f>
        <v>0</v>
      </c>
      <c r="W105" s="6">
        <f>ROUND(('M1-In'!U105+'M2-In'!U105+'M3-In'!U105)*7/(malu1+malu2+malu3+dima1+dima2+dima3+wome1+wome2+wome3+doje1+doje2+doje3+vrve1+vrve2+vrve3+zasa1+zasa2+zasa3+zodi1+zodi2+zodi3),2)</f>
        <v>0</v>
      </c>
      <c r="X105" s="6">
        <f t="shared" si="60"/>
        <v>0</v>
      </c>
      <c r="Y105" s="16">
        <f t="shared" si="61"/>
        <v>0</v>
      </c>
      <c r="Z105" s="42">
        <f t="shared" si="62"/>
        <v>1</v>
      </c>
      <c r="AA105" s="16" t="str">
        <f t="shared" si="63"/>
        <v>Teilzeit</v>
      </c>
      <c r="AB105" s="16">
        <f>'M1-In'!AG105+'M1-In'!AH105+'M2-In'!AG105+'M2-In'!AH105+'M3-In'!AG105+'M3-In'!AH105</f>
        <v>0</v>
      </c>
      <c r="AC105" s="16">
        <f t="shared" si="64"/>
        <v>0</v>
      </c>
      <c r="AD105" s="16">
        <f t="shared" si="45"/>
        <v>0</v>
      </c>
      <c r="AE105" s="16">
        <f>'M1-In'!AI105+'M2-In'!AI105+'M3-In'!AI105</f>
        <v>0</v>
      </c>
      <c r="AF105" s="16">
        <f t="shared" si="65"/>
        <v>0</v>
      </c>
      <c r="AG105" s="16">
        <f t="shared" si="46"/>
        <v>0</v>
      </c>
      <c r="AH105" s="16">
        <f>'M1-In'!AJ105+'M2-In'!AJ105+'M3-In'!AJ105</f>
        <v>0</v>
      </c>
      <c r="AI105" s="16">
        <f t="shared" si="66"/>
        <v>0</v>
      </c>
      <c r="AJ105" s="16">
        <f t="shared" si="47"/>
        <v>0</v>
      </c>
      <c r="AK105" s="16">
        <f>'M1-In'!AK105+'M2-In'!AK105+'M3-In'!AK105</f>
        <v>0</v>
      </c>
      <c r="AL105" s="16">
        <f t="shared" si="67"/>
        <v>0</v>
      </c>
      <c r="AM105" s="16">
        <f t="shared" si="48"/>
        <v>0</v>
      </c>
      <c r="AN105" s="16">
        <f>'M1-In'!AL105+'M2-In'!AL105+'M3-In'!AL105</f>
        <v>0</v>
      </c>
      <c r="AO105" s="16">
        <f t="shared" si="68"/>
        <v>0</v>
      </c>
      <c r="AP105" s="16">
        <f t="shared" si="49"/>
        <v>0</v>
      </c>
      <c r="AQ105" s="16">
        <f>'M1-In'!AM105+'M2-In'!AM105+'M3-In'!AM105</f>
        <v>0</v>
      </c>
      <c r="AR105" s="16">
        <f t="shared" si="69"/>
        <v>0</v>
      </c>
      <c r="AS105" s="16">
        <f t="shared" si="50"/>
        <v>0</v>
      </c>
      <c r="AT105" s="16">
        <f>BerM1!AO105+BerM2!AO105+BerM3!AO105</f>
        <v>0</v>
      </c>
      <c r="AU105" s="16">
        <f t="shared" si="70"/>
        <v>0</v>
      </c>
      <c r="AV105" s="16">
        <f t="shared" si="51"/>
        <v>0</v>
      </c>
      <c r="AW105" s="16">
        <f ca="1">IF(A105=1,"Verbessern",MIN(gmk,BerM1!AQ105+BerM2!AQ105+BerM3!AQ105))</f>
        <v>0</v>
      </c>
      <c r="AX105" s="16">
        <f t="shared" ca="1" si="52"/>
        <v>0</v>
      </c>
      <c r="AY105" s="16">
        <f t="shared" ca="1" si="53"/>
        <v>0</v>
      </c>
      <c r="AZ105" s="16">
        <f t="shared" ca="1" si="54"/>
        <v>0</v>
      </c>
      <c r="BA105" s="6">
        <f t="shared" si="71"/>
        <v>0</v>
      </c>
      <c r="BB105" s="6">
        <f t="shared" si="55"/>
        <v>0</v>
      </c>
      <c r="BC105" s="285">
        <f t="shared" si="72"/>
        <v>0</v>
      </c>
      <c r="BD105" s="16">
        <f t="shared" ca="1" si="56"/>
        <v>0</v>
      </c>
      <c r="BE105" s="42">
        <f t="shared" ca="1" si="57"/>
        <v>0</v>
      </c>
      <c r="BF105" s="16">
        <f ca="1">IF(A105=1,"Verbessern",BerM1!AT105+BerM2!AT105+BerM3!AT105)</f>
        <v>0</v>
      </c>
      <c r="BG105" s="16">
        <f t="shared" ca="1" si="73"/>
        <v>0</v>
      </c>
      <c r="BH105" s="16">
        <f t="shared" ca="1" si="74"/>
        <v>0</v>
      </c>
      <c r="BI105" s="16">
        <f t="shared" ca="1" si="75"/>
        <v>0</v>
      </c>
      <c r="BJ105" s="16">
        <f t="shared" ca="1" si="76"/>
        <v>0</v>
      </c>
      <c r="BK105" s="16">
        <f t="shared" ca="1" si="58"/>
        <v>0</v>
      </c>
      <c r="BL105" s="6">
        <f t="shared" ca="1" si="59"/>
        <v>0</v>
      </c>
      <c r="BM105" s="92">
        <f t="shared" ca="1" si="77"/>
        <v>0</v>
      </c>
      <c r="BN105" s="16">
        <f t="shared" ca="1" si="78"/>
        <v>0</v>
      </c>
      <c r="BO105" s="16" t="str">
        <f t="shared" si="79"/>
        <v>OK</v>
      </c>
      <c r="BP105" s="16">
        <f t="shared" si="80"/>
        <v>0</v>
      </c>
      <c r="BQ105" s="93"/>
      <c r="BR105" s="16">
        <f t="shared" si="81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43101</v>
      </c>
      <c r="D106" s="65">
        <f>Ident!F106-C106+1-(INT((CHOOSE(WEEKDAY(C106),0,1,2,3,4,5,6)+(Ident!F106-C106+1))/7))-(INT((CHOOSE(WEEKDAY(C106),6,0,1,2,3,4,5)+(Ident!F106-C106+1))/7))</f>
        <v>-30785</v>
      </c>
      <c r="E106" s="6">
        <f>Kal!B$13-C106+1-(INT((CHOOSE(WEEKDAY(C106),0,1,2,3,4,5,6)+(Kal!B$13-C106+1))/7))-(INT((CHOOSE(WEEKDAY(C106),6,0,1,2,3,4,5)+(Kal!B$13-C106+1))/7))</f>
        <v>65</v>
      </c>
      <c r="F106" s="6">
        <f>Ident!F106-Kal!A$11+1-(INT((CHOOSE(WEEKDAY(Kal!A$11),0,1,2,3,4,5,6)+(Ident!F106-Kal!A$11+1))/7))-(INT((CHOOSE(WEEKDAY(Kal!A$11),6,0,1,2,3,4,5)+(Ident!F106-Kal!A$11+1))/7))</f>
        <v>-30785</v>
      </c>
      <c r="G106" s="6">
        <f>IF(AND(Ident!E106&lt;&gt;0,Ident!F106&lt;&gt;0),D106,IF(AND(Ident!E106&lt;&gt;0,Ident!F106=0),E106,IF(AND(Ident!E106=0,Ident!F106&lt;&gt;0),F106,ad5kw)))</f>
        <v>65</v>
      </c>
      <c r="H106" s="75">
        <f>ROUND(G106*Ident!L106,2)</f>
        <v>0</v>
      </c>
      <c r="I106" s="82"/>
      <c r="J106" s="73">
        <f>BerM1!W106+BerM2!W106+BerM3!W106</f>
        <v>0</v>
      </c>
      <c r="K106" s="73">
        <f t="shared" si="42"/>
        <v>0</v>
      </c>
      <c r="L106" s="73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6">
        <f>ROUND((BerM1!I106+BerM2!I106+BerM3!I106)/(malu1+malu2+malu3),2)</f>
        <v>0</v>
      </c>
      <c r="Q106" s="6">
        <f>ROUND((BerM1!J106+BerM2!J106+BerM3!J106)/(dima1+dima2+dima3),2)</f>
        <v>0</v>
      </c>
      <c r="R106" s="6">
        <f>ROUND((BerM1!K106+BerM2!K106+BerM3!K106)/(wome1+wome2+wome3),2)</f>
        <v>0</v>
      </c>
      <c r="S106" s="6">
        <f>ROUND((BerM1!L106+BerM2!L106+BerM3!L106)/(doje1+doje2+doje3),2)</f>
        <v>0</v>
      </c>
      <c r="T106" s="6">
        <f>ROUND((BerM1!M106+BerM2!M106+BerM3!M106)/(vrve1+vrve2+vrve3),2)</f>
        <v>0</v>
      </c>
      <c r="U106" s="6">
        <f>ROUND((BerM1!N106+BerM2!N106+BerM3!N106)/(zasa1+zasa2+zasa3),2)</f>
        <v>0</v>
      </c>
      <c r="V106" s="6">
        <f>ROUND((BerM1!O106+BerM2!O106+BerM3!O106)/(zodi1+zodi2+zodi3),2)</f>
        <v>0</v>
      </c>
      <c r="W106" s="6">
        <f>ROUND(('M1-In'!U106+'M2-In'!U106+'M3-In'!U106)*7/(malu1+malu2+malu3+dima1+dima2+dima3+wome1+wome2+wome3+doje1+doje2+doje3+vrve1+vrve2+vrve3+zasa1+zasa2+zasa3+zodi1+zodi2+zodi3),2)</f>
        <v>0</v>
      </c>
      <c r="X106" s="6">
        <f t="shared" si="60"/>
        <v>0</v>
      </c>
      <c r="Y106" s="16">
        <f t="shared" si="61"/>
        <v>0</v>
      </c>
      <c r="Z106" s="42">
        <f t="shared" si="62"/>
        <v>1</v>
      </c>
      <c r="AA106" s="16" t="str">
        <f t="shared" si="63"/>
        <v>Teilzeit</v>
      </c>
      <c r="AB106" s="16">
        <f>'M1-In'!AG106+'M1-In'!AH106+'M2-In'!AG106+'M2-In'!AH106+'M3-In'!AG106+'M3-In'!AH106</f>
        <v>0</v>
      </c>
      <c r="AC106" s="16">
        <f t="shared" si="64"/>
        <v>0</v>
      </c>
      <c r="AD106" s="16">
        <f t="shared" si="45"/>
        <v>0</v>
      </c>
      <c r="AE106" s="16">
        <f>'M1-In'!AI106+'M2-In'!AI106+'M3-In'!AI106</f>
        <v>0</v>
      </c>
      <c r="AF106" s="16">
        <f t="shared" si="65"/>
        <v>0</v>
      </c>
      <c r="AG106" s="16">
        <f t="shared" si="46"/>
        <v>0</v>
      </c>
      <c r="AH106" s="16">
        <f>'M1-In'!AJ106+'M2-In'!AJ106+'M3-In'!AJ106</f>
        <v>0</v>
      </c>
      <c r="AI106" s="16">
        <f t="shared" si="66"/>
        <v>0</v>
      </c>
      <c r="AJ106" s="16">
        <f t="shared" si="47"/>
        <v>0</v>
      </c>
      <c r="AK106" s="16">
        <f>'M1-In'!AK106+'M2-In'!AK106+'M3-In'!AK106</f>
        <v>0</v>
      </c>
      <c r="AL106" s="16">
        <f t="shared" si="67"/>
        <v>0</v>
      </c>
      <c r="AM106" s="16">
        <f t="shared" si="48"/>
        <v>0</v>
      </c>
      <c r="AN106" s="16">
        <f>'M1-In'!AL106+'M2-In'!AL106+'M3-In'!AL106</f>
        <v>0</v>
      </c>
      <c r="AO106" s="16">
        <f t="shared" si="68"/>
        <v>0</v>
      </c>
      <c r="AP106" s="16">
        <f t="shared" si="49"/>
        <v>0</v>
      </c>
      <c r="AQ106" s="16">
        <f>'M1-In'!AM106+'M2-In'!AM106+'M3-In'!AM106</f>
        <v>0</v>
      </c>
      <c r="AR106" s="16">
        <f t="shared" si="69"/>
        <v>0</v>
      </c>
      <c r="AS106" s="16">
        <f t="shared" si="50"/>
        <v>0</v>
      </c>
      <c r="AT106" s="16">
        <f>BerM1!AO106+BerM2!AO106+BerM3!AO106</f>
        <v>0</v>
      </c>
      <c r="AU106" s="16">
        <f t="shared" si="70"/>
        <v>0</v>
      </c>
      <c r="AV106" s="16">
        <f t="shared" si="51"/>
        <v>0</v>
      </c>
      <c r="AW106" s="16">
        <f ca="1">IF(A106=1,"Verbessern",MIN(gmk,BerM1!AQ106+BerM2!AQ106+BerM3!AQ106))</f>
        <v>0</v>
      </c>
      <c r="AX106" s="16">
        <f t="shared" ca="1" si="52"/>
        <v>0</v>
      </c>
      <c r="AY106" s="16">
        <f t="shared" ca="1" si="53"/>
        <v>0</v>
      </c>
      <c r="AZ106" s="16">
        <f t="shared" ca="1" si="54"/>
        <v>0</v>
      </c>
      <c r="BA106" s="6">
        <f t="shared" si="71"/>
        <v>0</v>
      </c>
      <c r="BB106" s="6">
        <f t="shared" si="55"/>
        <v>0</v>
      </c>
      <c r="BC106" s="285">
        <f t="shared" si="72"/>
        <v>0</v>
      </c>
      <c r="BD106" s="16">
        <f t="shared" ca="1" si="56"/>
        <v>0</v>
      </c>
      <c r="BE106" s="42">
        <f t="shared" ca="1" si="57"/>
        <v>0</v>
      </c>
      <c r="BF106" s="16">
        <f ca="1">IF(A106=1,"Verbessern",BerM1!AT106+BerM2!AT106+BerM3!AT106)</f>
        <v>0</v>
      </c>
      <c r="BG106" s="16">
        <f t="shared" ca="1" si="73"/>
        <v>0</v>
      </c>
      <c r="BH106" s="16">
        <f t="shared" ca="1" si="74"/>
        <v>0</v>
      </c>
      <c r="BI106" s="16">
        <f t="shared" ca="1" si="75"/>
        <v>0</v>
      </c>
      <c r="BJ106" s="16">
        <f t="shared" ca="1" si="76"/>
        <v>0</v>
      </c>
      <c r="BK106" s="16">
        <f t="shared" ca="1" si="58"/>
        <v>0</v>
      </c>
      <c r="BL106" s="6">
        <f t="shared" ca="1" si="59"/>
        <v>0</v>
      </c>
      <c r="BM106" s="92">
        <f t="shared" ca="1" si="77"/>
        <v>0</v>
      </c>
      <c r="BN106" s="16">
        <f t="shared" ca="1" si="78"/>
        <v>0</v>
      </c>
      <c r="BO106" s="16" t="str">
        <f t="shared" si="79"/>
        <v>OK</v>
      </c>
      <c r="BP106" s="16">
        <f t="shared" si="80"/>
        <v>0</v>
      </c>
      <c r="BQ106" s="93"/>
      <c r="BR106" s="16">
        <f t="shared" si="81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43101</v>
      </c>
      <c r="D107" s="65">
        <f>Ident!F107-C107+1-(INT((CHOOSE(WEEKDAY(C107),0,1,2,3,4,5,6)+(Ident!F107-C107+1))/7))-(INT((CHOOSE(WEEKDAY(C107),6,0,1,2,3,4,5)+(Ident!F107-C107+1))/7))</f>
        <v>-30785</v>
      </c>
      <c r="E107" s="6">
        <f>Kal!B$13-C107+1-(INT((CHOOSE(WEEKDAY(C107),0,1,2,3,4,5,6)+(Kal!B$13-C107+1))/7))-(INT((CHOOSE(WEEKDAY(C107),6,0,1,2,3,4,5)+(Kal!B$13-C107+1))/7))</f>
        <v>65</v>
      </c>
      <c r="F107" s="6">
        <f>Ident!F107-Kal!A$11+1-(INT((CHOOSE(WEEKDAY(Kal!A$11),0,1,2,3,4,5,6)+(Ident!F107-Kal!A$11+1))/7))-(INT((CHOOSE(WEEKDAY(Kal!A$11),6,0,1,2,3,4,5)+(Ident!F107-Kal!A$11+1))/7))</f>
        <v>-30785</v>
      </c>
      <c r="G107" s="6">
        <f>IF(AND(Ident!E107&lt;&gt;0,Ident!F107&lt;&gt;0),D107,IF(AND(Ident!E107&lt;&gt;0,Ident!F107=0),E107,IF(AND(Ident!E107=0,Ident!F107&lt;&gt;0),F107,ad5kw)))</f>
        <v>65</v>
      </c>
      <c r="H107" s="75">
        <f>ROUND(G107*Ident!L107,2)</f>
        <v>0</v>
      </c>
      <c r="I107" s="82"/>
      <c r="J107" s="73">
        <f>BerM1!W107+BerM2!W107+BerM3!W107</f>
        <v>0</v>
      </c>
      <c r="K107" s="73">
        <f t="shared" si="42"/>
        <v>0</v>
      </c>
      <c r="L107" s="73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6">
        <f>ROUND((BerM1!I107+BerM2!I107+BerM3!I107)/(malu1+malu2+malu3),2)</f>
        <v>0</v>
      </c>
      <c r="Q107" s="6">
        <f>ROUND((BerM1!J107+BerM2!J107+BerM3!J107)/(dima1+dima2+dima3),2)</f>
        <v>0</v>
      </c>
      <c r="R107" s="6">
        <f>ROUND((BerM1!K107+BerM2!K107+BerM3!K107)/(wome1+wome2+wome3),2)</f>
        <v>0</v>
      </c>
      <c r="S107" s="6">
        <f>ROUND((BerM1!L107+BerM2!L107+BerM3!L107)/(doje1+doje2+doje3),2)</f>
        <v>0</v>
      </c>
      <c r="T107" s="6">
        <f>ROUND((BerM1!M107+BerM2!M107+BerM3!M107)/(vrve1+vrve2+vrve3),2)</f>
        <v>0</v>
      </c>
      <c r="U107" s="6">
        <f>ROUND((BerM1!N107+BerM2!N107+BerM3!N107)/(zasa1+zasa2+zasa3),2)</f>
        <v>0</v>
      </c>
      <c r="V107" s="6">
        <f>ROUND((BerM1!O107+BerM2!O107+BerM3!O107)/(zodi1+zodi2+zodi3),2)</f>
        <v>0</v>
      </c>
      <c r="W107" s="6">
        <f>ROUND(('M1-In'!U107+'M2-In'!U107+'M3-In'!U107)*7/(malu1+malu2+malu3+dima1+dima2+dima3+wome1+wome2+wome3+doje1+doje2+doje3+vrve1+vrve2+vrve3+zasa1+zasa2+zasa3+zodi1+zodi2+zodi3),2)</f>
        <v>0</v>
      </c>
      <c r="X107" s="6">
        <f t="shared" si="60"/>
        <v>0</v>
      </c>
      <c r="Y107" s="16">
        <f t="shared" si="61"/>
        <v>0</v>
      </c>
      <c r="Z107" s="42">
        <f t="shared" si="62"/>
        <v>1</v>
      </c>
      <c r="AA107" s="16" t="str">
        <f t="shared" si="63"/>
        <v>Teilzeit</v>
      </c>
      <c r="AB107" s="16">
        <f>'M1-In'!AG107+'M1-In'!AH107+'M2-In'!AG107+'M2-In'!AH107+'M3-In'!AG107+'M3-In'!AH107</f>
        <v>0</v>
      </c>
      <c r="AC107" s="16">
        <f t="shared" si="64"/>
        <v>0</v>
      </c>
      <c r="AD107" s="16">
        <f t="shared" si="45"/>
        <v>0</v>
      </c>
      <c r="AE107" s="16">
        <f>'M1-In'!AI107+'M2-In'!AI107+'M3-In'!AI107</f>
        <v>0</v>
      </c>
      <c r="AF107" s="16">
        <f t="shared" si="65"/>
        <v>0</v>
      </c>
      <c r="AG107" s="16">
        <f t="shared" si="46"/>
        <v>0</v>
      </c>
      <c r="AH107" s="16">
        <f>'M1-In'!AJ107+'M2-In'!AJ107+'M3-In'!AJ107</f>
        <v>0</v>
      </c>
      <c r="AI107" s="16">
        <f t="shared" si="66"/>
        <v>0</v>
      </c>
      <c r="AJ107" s="16">
        <f t="shared" si="47"/>
        <v>0</v>
      </c>
      <c r="AK107" s="16">
        <f>'M1-In'!AK107+'M2-In'!AK107+'M3-In'!AK107</f>
        <v>0</v>
      </c>
      <c r="AL107" s="16">
        <f t="shared" si="67"/>
        <v>0</v>
      </c>
      <c r="AM107" s="16">
        <f t="shared" si="48"/>
        <v>0</v>
      </c>
      <c r="AN107" s="16">
        <f>'M1-In'!AL107+'M2-In'!AL107+'M3-In'!AL107</f>
        <v>0</v>
      </c>
      <c r="AO107" s="16">
        <f t="shared" si="68"/>
        <v>0</v>
      </c>
      <c r="AP107" s="16">
        <f t="shared" si="49"/>
        <v>0</v>
      </c>
      <c r="AQ107" s="16">
        <f>'M1-In'!AM107+'M2-In'!AM107+'M3-In'!AM107</f>
        <v>0</v>
      </c>
      <c r="AR107" s="16">
        <f t="shared" si="69"/>
        <v>0</v>
      </c>
      <c r="AS107" s="16">
        <f t="shared" si="50"/>
        <v>0</v>
      </c>
      <c r="AT107" s="16">
        <f>BerM1!AO107+BerM2!AO107+BerM3!AO107</f>
        <v>0</v>
      </c>
      <c r="AU107" s="16">
        <f t="shared" si="70"/>
        <v>0</v>
      </c>
      <c r="AV107" s="16">
        <f t="shared" si="51"/>
        <v>0</v>
      </c>
      <c r="AW107" s="16">
        <f ca="1">IF(A107=1,"Verbessern",MIN(gmk,BerM1!AQ107+BerM2!AQ107+BerM3!AQ107))</f>
        <v>0</v>
      </c>
      <c r="AX107" s="16">
        <f t="shared" ca="1" si="52"/>
        <v>0</v>
      </c>
      <c r="AY107" s="16">
        <f t="shared" ca="1" si="53"/>
        <v>0</v>
      </c>
      <c r="AZ107" s="16">
        <f t="shared" ca="1" si="54"/>
        <v>0</v>
      </c>
      <c r="BA107" s="6">
        <f t="shared" si="71"/>
        <v>0</v>
      </c>
      <c r="BB107" s="6">
        <f t="shared" si="55"/>
        <v>0</v>
      </c>
      <c r="BC107" s="285">
        <f t="shared" si="72"/>
        <v>0</v>
      </c>
      <c r="BD107" s="16">
        <f t="shared" ca="1" si="56"/>
        <v>0</v>
      </c>
      <c r="BE107" s="42">
        <f t="shared" ca="1" si="57"/>
        <v>0</v>
      </c>
      <c r="BF107" s="16">
        <f ca="1">IF(A107=1,"Verbessern",BerM1!AT107+BerM2!AT107+BerM3!AT107)</f>
        <v>0</v>
      </c>
      <c r="BG107" s="16">
        <f t="shared" ca="1" si="73"/>
        <v>0</v>
      </c>
      <c r="BH107" s="16">
        <f t="shared" ca="1" si="74"/>
        <v>0</v>
      </c>
      <c r="BI107" s="16">
        <f t="shared" ca="1" si="75"/>
        <v>0</v>
      </c>
      <c r="BJ107" s="16">
        <f t="shared" ca="1" si="76"/>
        <v>0</v>
      </c>
      <c r="BK107" s="16">
        <f t="shared" ca="1" si="58"/>
        <v>0</v>
      </c>
      <c r="BL107" s="6">
        <f t="shared" ca="1" si="59"/>
        <v>0</v>
      </c>
      <c r="BM107" s="92">
        <f t="shared" ca="1" si="77"/>
        <v>0</v>
      </c>
      <c r="BN107" s="16">
        <f t="shared" ca="1" si="78"/>
        <v>0</v>
      </c>
      <c r="BO107" s="16" t="str">
        <f t="shared" si="79"/>
        <v>OK</v>
      </c>
      <c r="BP107" s="16">
        <f t="shared" si="80"/>
        <v>0</v>
      </c>
      <c r="BQ107" s="93"/>
      <c r="BR107" s="16">
        <f t="shared" si="81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43101</v>
      </c>
      <c r="D108" s="65">
        <f>Ident!F108-C108+1-(INT((CHOOSE(WEEKDAY(C108),0,1,2,3,4,5,6)+(Ident!F108-C108+1))/7))-(INT((CHOOSE(WEEKDAY(C108),6,0,1,2,3,4,5)+(Ident!F108-C108+1))/7))</f>
        <v>-30785</v>
      </c>
      <c r="E108" s="6">
        <f>Kal!B$13-C108+1-(INT((CHOOSE(WEEKDAY(C108),0,1,2,3,4,5,6)+(Kal!B$13-C108+1))/7))-(INT((CHOOSE(WEEKDAY(C108),6,0,1,2,3,4,5)+(Kal!B$13-C108+1))/7))</f>
        <v>65</v>
      </c>
      <c r="F108" s="6">
        <f>Ident!F108-Kal!A$11+1-(INT((CHOOSE(WEEKDAY(Kal!A$11),0,1,2,3,4,5,6)+(Ident!F108-Kal!A$11+1))/7))-(INT((CHOOSE(WEEKDAY(Kal!A$11),6,0,1,2,3,4,5)+(Ident!F108-Kal!A$11+1))/7))</f>
        <v>-30785</v>
      </c>
      <c r="G108" s="6">
        <f>IF(AND(Ident!E108&lt;&gt;0,Ident!F108&lt;&gt;0),D108,IF(AND(Ident!E108&lt;&gt;0,Ident!F108=0),E108,IF(AND(Ident!E108=0,Ident!F108&lt;&gt;0),F108,ad5kw)))</f>
        <v>65</v>
      </c>
      <c r="H108" s="75">
        <f>ROUND(G108*Ident!L108,2)</f>
        <v>0</v>
      </c>
      <c r="I108" s="82"/>
      <c r="J108" s="73">
        <f>BerM1!W108+BerM2!W108+BerM3!W108</f>
        <v>0</v>
      </c>
      <c r="K108" s="73">
        <f t="shared" si="42"/>
        <v>0</v>
      </c>
      <c r="L108" s="73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6">
        <f>ROUND((BerM1!I108+BerM2!I108+BerM3!I108)/(malu1+malu2+malu3),2)</f>
        <v>0</v>
      </c>
      <c r="Q108" s="6">
        <f>ROUND((BerM1!J108+BerM2!J108+BerM3!J108)/(dima1+dima2+dima3),2)</f>
        <v>0</v>
      </c>
      <c r="R108" s="6">
        <f>ROUND((BerM1!K108+BerM2!K108+BerM3!K108)/(wome1+wome2+wome3),2)</f>
        <v>0</v>
      </c>
      <c r="S108" s="6">
        <f>ROUND((BerM1!L108+BerM2!L108+BerM3!L108)/(doje1+doje2+doje3),2)</f>
        <v>0</v>
      </c>
      <c r="T108" s="6">
        <f>ROUND((BerM1!M108+BerM2!M108+BerM3!M108)/(vrve1+vrve2+vrve3),2)</f>
        <v>0</v>
      </c>
      <c r="U108" s="6">
        <f>ROUND((BerM1!N108+BerM2!N108+BerM3!N108)/(zasa1+zasa2+zasa3),2)</f>
        <v>0</v>
      </c>
      <c r="V108" s="6">
        <f>ROUND((BerM1!O108+BerM2!O108+BerM3!O108)/(zodi1+zodi2+zodi3),2)</f>
        <v>0</v>
      </c>
      <c r="W108" s="6">
        <f>ROUND(('M1-In'!U108+'M2-In'!U108+'M3-In'!U108)*7/(malu1+malu2+malu3+dima1+dima2+dima3+wome1+wome2+wome3+doje1+doje2+doje3+vrve1+vrve2+vrve3+zasa1+zasa2+zasa3+zodi1+zodi2+zodi3),2)</f>
        <v>0</v>
      </c>
      <c r="X108" s="6">
        <f t="shared" si="60"/>
        <v>0</v>
      </c>
      <c r="Y108" s="16">
        <f t="shared" si="61"/>
        <v>0</v>
      </c>
      <c r="Z108" s="42">
        <f t="shared" si="62"/>
        <v>1</v>
      </c>
      <c r="AA108" s="16" t="str">
        <f t="shared" si="63"/>
        <v>Teilzeit</v>
      </c>
      <c r="AB108" s="16">
        <f>'M1-In'!AG108+'M1-In'!AH108+'M2-In'!AG108+'M2-In'!AH108+'M3-In'!AG108+'M3-In'!AH108</f>
        <v>0</v>
      </c>
      <c r="AC108" s="16">
        <f t="shared" si="64"/>
        <v>0</v>
      </c>
      <c r="AD108" s="16">
        <f t="shared" si="45"/>
        <v>0</v>
      </c>
      <c r="AE108" s="16">
        <f>'M1-In'!AI108+'M2-In'!AI108+'M3-In'!AI108</f>
        <v>0</v>
      </c>
      <c r="AF108" s="16">
        <f t="shared" si="65"/>
        <v>0</v>
      </c>
      <c r="AG108" s="16">
        <f t="shared" si="46"/>
        <v>0</v>
      </c>
      <c r="AH108" s="16">
        <f>'M1-In'!AJ108+'M2-In'!AJ108+'M3-In'!AJ108</f>
        <v>0</v>
      </c>
      <c r="AI108" s="16">
        <f t="shared" si="66"/>
        <v>0</v>
      </c>
      <c r="AJ108" s="16">
        <f t="shared" si="47"/>
        <v>0</v>
      </c>
      <c r="AK108" s="16">
        <f>'M1-In'!AK108+'M2-In'!AK108+'M3-In'!AK108</f>
        <v>0</v>
      </c>
      <c r="AL108" s="16">
        <f t="shared" si="67"/>
        <v>0</v>
      </c>
      <c r="AM108" s="16">
        <f t="shared" si="48"/>
        <v>0</v>
      </c>
      <c r="AN108" s="16">
        <f>'M1-In'!AL108+'M2-In'!AL108+'M3-In'!AL108</f>
        <v>0</v>
      </c>
      <c r="AO108" s="16">
        <f t="shared" si="68"/>
        <v>0</v>
      </c>
      <c r="AP108" s="16">
        <f t="shared" si="49"/>
        <v>0</v>
      </c>
      <c r="AQ108" s="16">
        <f>'M1-In'!AM108+'M2-In'!AM108+'M3-In'!AM108</f>
        <v>0</v>
      </c>
      <c r="AR108" s="16">
        <f t="shared" si="69"/>
        <v>0</v>
      </c>
      <c r="AS108" s="16">
        <f t="shared" si="50"/>
        <v>0</v>
      </c>
      <c r="AT108" s="16">
        <f>BerM1!AO108+BerM2!AO108+BerM3!AO108</f>
        <v>0</v>
      </c>
      <c r="AU108" s="16">
        <f t="shared" si="70"/>
        <v>0</v>
      </c>
      <c r="AV108" s="16">
        <f t="shared" si="51"/>
        <v>0</v>
      </c>
      <c r="AW108" s="16">
        <f ca="1">IF(A108=1,"Verbessern",MIN(gmk,BerM1!AQ108+BerM2!AQ108+BerM3!AQ108))</f>
        <v>0</v>
      </c>
      <c r="AX108" s="16">
        <f t="shared" ca="1" si="52"/>
        <v>0</v>
      </c>
      <c r="AY108" s="16">
        <f t="shared" ca="1" si="53"/>
        <v>0</v>
      </c>
      <c r="AZ108" s="16">
        <f t="shared" ca="1" si="54"/>
        <v>0</v>
      </c>
      <c r="BA108" s="6">
        <f t="shared" si="71"/>
        <v>0</v>
      </c>
      <c r="BB108" s="6">
        <f t="shared" si="55"/>
        <v>0</v>
      </c>
      <c r="BC108" s="285">
        <f t="shared" si="72"/>
        <v>0</v>
      </c>
      <c r="BD108" s="16">
        <f t="shared" ca="1" si="56"/>
        <v>0</v>
      </c>
      <c r="BE108" s="42">
        <f t="shared" ca="1" si="57"/>
        <v>0</v>
      </c>
      <c r="BF108" s="16">
        <f ca="1">IF(A108=1,"Verbessern",BerM1!AT108+BerM2!AT108+BerM3!AT108)</f>
        <v>0</v>
      </c>
      <c r="BG108" s="16">
        <f t="shared" ca="1" si="73"/>
        <v>0</v>
      </c>
      <c r="BH108" s="16">
        <f t="shared" ca="1" si="74"/>
        <v>0</v>
      </c>
      <c r="BI108" s="16">
        <f t="shared" ca="1" si="75"/>
        <v>0</v>
      </c>
      <c r="BJ108" s="16">
        <f t="shared" ca="1" si="76"/>
        <v>0</v>
      </c>
      <c r="BK108" s="16">
        <f t="shared" ca="1" si="58"/>
        <v>0</v>
      </c>
      <c r="BL108" s="6">
        <f t="shared" ca="1" si="59"/>
        <v>0</v>
      </c>
      <c r="BM108" s="92">
        <f t="shared" ca="1" si="77"/>
        <v>0</v>
      </c>
      <c r="BN108" s="16">
        <f t="shared" ca="1" si="78"/>
        <v>0</v>
      </c>
      <c r="BO108" s="16" t="str">
        <f t="shared" si="79"/>
        <v>OK</v>
      </c>
      <c r="BP108" s="16">
        <f t="shared" si="80"/>
        <v>0</v>
      </c>
      <c r="BQ108" s="93"/>
      <c r="BR108" s="16">
        <f t="shared" si="81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43101</v>
      </c>
      <c r="D109" s="65">
        <f>Ident!F109-C109+1-(INT((CHOOSE(WEEKDAY(C109),0,1,2,3,4,5,6)+(Ident!F109-C109+1))/7))-(INT((CHOOSE(WEEKDAY(C109),6,0,1,2,3,4,5)+(Ident!F109-C109+1))/7))</f>
        <v>-30785</v>
      </c>
      <c r="E109" s="6">
        <f>Kal!B$13-C109+1-(INT((CHOOSE(WEEKDAY(C109),0,1,2,3,4,5,6)+(Kal!B$13-C109+1))/7))-(INT((CHOOSE(WEEKDAY(C109),6,0,1,2,3,4,5)+(Kal!B$13-C109+1))/7))</f>
        <v>65</v>
      </c>
      <c r="F109" s="6">
        <f>Ident!F109-Kal!A$11+1-(INT((CHOOSE(WEEKDAY(Kal!A$11),0,1,2,3,4,5,6)+(Ident!F109-Kal!A$11+1))/7))-(INT((CHOOSE(WEEKDAY(Kal!A$11),6,0,1,2,3,4,5)+(Ident!F109-Kal!A$11+1))/7))</f>
        <v>-30785</v>
      </c>
      <c r="G109" s="6">
        <f>IF(AND(Ident!E109&lt;&gt;0,Ident!F109&lt;&gt;0),D109,IF(AND(Ident!E109&lt;&gt;0,Ident!F109=0),E109,IF(AND(Ident!E109=0,Ident!F109&lt;&gt;0),F109,ad5kw)))</f>
        <v>65</v>
      </c>
      <c r="H109" s="75">
        <f>ROUND(G109*Ident!L109,2)</f>
        <v>0</v>
      </c>
      <c r="I109" s="82"/>
      <c r="J109" s="73">
        <f>BerM1!W109+BerM2!W109+BerM3!W109</f>
        <v>0</v>
      </c>
      <c r="K109" s="73">
        <f t="shared" si="42"/>
        <v>0</v>
      </c>
      <c r="L109" s="73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6">
        <f>ROUND((BerM1!I109+BerM2!I109+BerM3!I109)/(malu1+malu2+malu3),2)</f>
        <v>0</v>
      </c>
      <c r="Q109" s="6">
        <f>ROUND((BerM1!J109+BerM2!J109+BerM3!J109)/(dima1+dima2+dima3),2)</f>
        <v>0</v>
      </c>
      <c r="R109" s="6">
        <f>ROUND((BerM1!K109+BerM2!K109+BerM3!K109)/(wome1+wome2+wome3),2)</f>
        <v>0</v>
      </c>
      <c r="S109" s="6">
        <f>ROUND((BerM1!L109+BerM2!L109+BerM3!L109)/(doje1+doje2+doje3),2)</f>
        <v>0</v>
      </c>
      <c r="T109" s="6">
        <f>ROUND((BerM1!M109+BerM2!M109+BerM3!M109)/(vrve1+vrve2+vrve3),2)</f>
        <v>0</v>
      </c>
      <c r="U109" s="6">
        <f>ROUND((BerM1!N109+BerM2!N109+BerM3!N109)/(zasa1+zasa2+zasa3),2)</f>
        <v>0</v>
      </c>
      <c r="V109" s="6">
        <f>ROUND((BerM1!O109+BerM2!O109+BerM3!O109)/(zodi1+zodi2+zodi3),2)</f>
        <v>0</v>
      </c>
      <c r="W109" s="6">
        <f>ROUND(('M1-In'!U109+'M2-In'!U109+'M3-In'!U109)*7/(malu1+malu2+malu3+dima1+dima2+dima3+wome1+wome2+wome3+doje1+doje2+doje3+vrve1+vrve2+vrve3+zasa1+zasa2+zasa3+zodi1+zodi2+zodi3),2)</f>
        <v>0</v>
      </c>
      <c r="X109" s="6">
        <f t="shared" si="60"/>
        <v>0</v>
      </c>
      <c r="Y109" s="16">
        <f t="shared" si="61"/>
        <v>0</v>
      </c>
      <c r="Z109" s="42">
        <f t="shared" si="62"/>
        <v>1</v>
      </c>
      <c r="AA109" s="16" t="str">
        <f t="shared" si="63"/>
        <v>Teilzeit</v>
      </c>
      <c r="AB109" s="16">
        <f>'M1-In'!AG109+'M1-In'!AH109+'M2-In'!AG109+'M2-In'!AH109+'M3-In'!AG109+'M3-In'!AH109</f>
        <v>0</v>
      </c>
      <c r="AC109" s="16">
        <f t="shared" si="64"/>
        <v>0</v>
      </c>
      <c r="AD109" s="16">
        <f t="shared" si="45"/>
        <v>0</v>
      </c>
      <c r="AE109" s="16">
        <f>'M1-In'!AI109+'M2-In'!AI109+'M3-In'!AI109</f>
        <v>0</v>
      </c>
      <c r="AF109" s="16">
        <f t="shared" si="65"/>
        <v>0</v>
      </c>
      <c r="AG109" s="16">
        <f t="shared" si="46"/>
        <v>0</v>
      </c>
      <c r="AH109" s="16">
        <f>'M1-In'!AJ109+'M2-In'!AJ109+'M3-In'!AJ109</f>
        <v>0</v>
      </c>
      <c r="AI109" s="16">
        <f t="shared" si="66"/>
        <v>0</v>
      </c>
      <c r="AJ109" s="16">
        <f t="shared" si="47"/>
        <v>0</v>
      </c>
      <c r="AK109" s="16">
        <f>'M1-In'!AK109+'M2-In'!AK109+'M3-In'!AK109</f>
        <v>0</v>
      </c>
      <c r="AL109" s="16">
        <f t="shared" si="67"/>
        <v>0</v>
      </c>
      <c r="AM109" s="16">
        <f t="shared" si="48"/>
        <v>0</v>
      </c>
      <c r="AN109" s="16">
        <f>'M1-In'!AL109+'M2-In'!AL109+'M3-In'!AL109</f>
        <v>0</v>
      </c>
      <c r="AO109" s="16">
        <f t="shared" si="68"/>
        <v>0</v>
      </c>
      <c r="AP109" s="16">
        <f t="shared" si="49"/>
        <v>0</v>
      </c>
      <c r="AQ109" s="16">
        <f>'M1-In'!AM109+'M2-In'!AM109+'M3-In'!AM109</f>
        <v>0</v>
      </c>
      <c r="AR109" s="16">
        <f t="shared" si="69"/>
        <v>0</v>
      </c>
      <c r="AS109" s="16">
        <f t="shared" si="50"/>
        <v>0</v>
      </c>
      <c r="AT109" s="16">
        <f>BerM1!AO109+BerM2!AO109+BerM3!AO109</f>
        <v>0</v>
      </c>
      <c r="AU109" s="16">
        <f t="shared" si="70"/>
        <v>0</v>
      </c>
      <c r="AV109" s="16">
        <f t="shared" si="51"/>
        <v>0</v>
      </c>
      <c r="AW109" s="16">
        <f ca="1">IF(A109=1,"Verbessern",MIN(gmk,BerM1!AQ109+BerM2!AQ109+BerM3!AQ109))</f>
        <v>0</v>
      </c>
      <c r="AX109" s="16">
        <f t="shared" ca="1" si="52"/>
        <v>0</v>
      </c>
      <c r="AY109" s="16">
        <f t="shared" ca="1" si="53"/>
        <v>0</v>
      </c>
      <c r="AZ109" s="16">
        <f t="shared" ca="1" si="54"/>
        <v>0</v>
      </c>
      <c r="BA109" s="6">
        <f t="shared" si="71"/>
        <v>0</v>
      </c>
      <c r="BB109" s="6">
        <f t="shared" si="55"/>
        <v>0</v>
      </c>
      <c r="BC109" s="285">
        <f t="shared" si="72"/>
        <v>0</v>
      </c>
      <c r="BD109" s="16">
        <f t="shared" ca="1" si="56"/>
        <v>0</v>
      </c>
      <c r="BE109" s="42">
        <f t="shared" ca="1" si="57"/>
        <v>0</v>
      </c>
      <c r="BF109" s="16">
        <f ca="1">IF(A109=1,"Verbessern",BerM1!AT109+BerM2!AT109+BerM3!AT109)</f>
        <v>0</v>
      </c>
      <c r="BG109" s="16">
        <f t="shared" ca="1" si="73"/>
        <v>0</v>
      </c>
      <c r="BH109" s="16">
        <f t="shared" ca="1" si="74"/>
        <v>0</v>
      </c>
      <c r="BI109" s="16">
        <f t="shared" ca="1" si="75"/>
        <v>0</v>
      </c>
      <c r="BJ109" s="16">
        <f t="shared" ca="1" si="76"/>
        <v>0</v>
      </c>
      <c r="BK109" s="16">
        <f t="shared" ca="1" si="58"/>
        <v>0</v>
      </c>
      <c r="BL109" s="6">
        <f t="shared" ca="1" si="59"/>
        <v>0</v>
      </c>
      <c r="BM109" s="92">
        <f t="shared" ca="1" si="77"/>
        <v>0</v>
      </c>
      <c r="BN109" s="16">
        <f t="shared" ca="1" si="78"/>
        <v>0</v>
      </c>
      <c r="BO109" s="16" t="str">
        <f t="shared" si="79"/>
        <v>OK</v>
      </c>
      <c r="BP109" s="16">
        <f t="shared" si="80"/>
        <v>0</v>
      </c>
      <c r="BQ109" s="93"/>
      <c r="BR109" s="16">
        <f t="shared" si="81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43101</v>
      </c>
      <c r="D110" s="65">
        <f>Ident!F110-C110+1-(INT((CHOOSE(WEEKDAY(C110),0,1,2,3,4,5,6)+(Ident!F110-C110+1))/7))-(INT((CHOOSE(WEEKDAY(C110),6,0,1,2,3,4,5)+(Ident!F110-C110+1))/7))</f>
        <v>-30785</v>
      </c>
      <c r="E110" s="6">
        <f>Kal!B$13-C110+1-(INT((CHOOSE(WEEKDAY(C110),0,1,2,3,4,5,6)+(Kal!B$13-C110+1))/7))-(INT((CHOOSE(WEEKDAY(C110),6,0,1,2,3,4,5)+(Kal!B$13-C110+1))/7))</f>
        <v>65</v>
      </c>
      <c r="F110" s="6">
        <f>Ident!F110-Kal!A$11+1-(INT((CHOOSE(WEEKDAY(Kal!A$11),0,1,2,3,4,5,6)+(Ident!F110-Kal!A$11+1))/7))-(INT((CHOOSE(WEEKDAY(Kal!A$11),6,0,1,2,3,4,5)+(Ident!F110-Kal!A$11+1))/7))</f>
        <v>-30785</v>
      </c>
      <c r="G110" s="6">
        <f>IF(AND(Ident!E110&lt;&gt;0,Ident!F110&lt;&gt;0),D110,IF(AND(Ident!E110&lt;&gt;0,Ident!F110=0),E110,IF(AND(Ident!E110=0,Ident!F110&lt;&gt;0),F110,ad5kw)))</f>
        <v>65</v>
      </c>
      <c r="H110" s="75">
        <f>ROUND(G110*Ident!L110,2)</f>
        <v>0</v>
      </c>
      <c r="I110" s="82"/>
      <c r="J110" s="73">
        <f>BerM1!W110+BerM2!W110+BerM3!W110</f>
        <v>0</v>
      </c>
      <c r="K110" s="73">
        <f t="shared" si="42"/>
        <v>0</v>
      </c>
      <c r="L110" s="73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6">
        <f>ROUND((BerM1!I110+BerM2!I110+BerM3!I110)/(malu1+malu2+malu3),2)</f>
        <v>0</v>
      </c>
      <c r="Q110" s="6">
        <f>ROUND((BerM1!J110+BerM2!J110+BerM3!J110)/(dima1+dima2+dima3),2)</f>
        <v>0</v>
      </c>
      <c r="R110" s="6">
        <f>ROUND((BerM1!K110+BerM2!K110+BerM3!K110)/(wome1+wome2+wome3),2)</f>
        <v>0</v>
      </c>
      <c r="S110" s="6">
        <f>ROUND((BerM1!L110+BerM2!L110+BerM3!L110)/(doje1+doje2+doje3),2)</f>
        <v>0</v>
      </c>
      <c r="T110" s="6">
        <f>ROUND((BerM1!M110+BerM2!M110+BerM3!M110)/(vrve1+vrve2+vrve3),2)</f>
        <v>0</v>
      </c>
      <c r="U110" s="6">
        <f>ROUND((BerM1!N110+BerM2!N110+BerM3!N110)/(zasa1+zasa2+zasa3),2)</f>
        <v>0</v>
      </c>
      <c r="V110" s="6">
        <f>ROUND((BerM1!O110+BerM2!O110+BerM3!O110)/(zodi1+zodi2+zodi3),2)</f>
        <v>0</v>
      </c>
      <c r="W110" s="6">
        <f>ROUND(('M1-In'!U110+'M2-In'!U110+'M3-In'!U110)*7/(malu1+malu2+malu3+dima1+dima2+dima3+wome1+wome2+wome3+doje1+doje2+doje3+vrve1+vrve2+vrve3+zasa1+zasa2+zasa3+zodi1+zodi2+zodi3),2)</f>
        <v>0</v>
      </c>
      <c r="X110" s="6">
        <f t="shared" si="60"/>
        <v>0</v>
      </c>
      <c r="Y110" s="16">
        <f t="shared" si="61"/>
        <v>0</v>
      </c>
      <c r="Z110" s="42">
        <f t="shared" si="62"/>
        <v>1</v>
      </c>
      <c r="AA110" s="16" t="str">
        <f t="shared" si="63"/>
        <v>Teilzeit</v>
      </c>
      <c r="AB110" s="16">
        <f>'M1-In'!AG110+'M1-In'!AH110+'M2-In'!AG110+'M2-In'!AH110+'M3-In'!AG110+'M3-In'!AH110</f>
        <v>0</v>
      </c>
      <c r="AC110" s="16">
        <f t="shared" si="64"/>
        <v>0</v>
      </c>
      <c r="AD110" s="16">
        <f t="shared" si="45"/>
        <v>0</v>
      </c>
      <c r="AE110" s="16">
        <f>'M1-In'!AI110+'M2-In'!AI110+'M3-In'!AI110</f>
        <v>0</v>
      </c>
      <c r="AF110" s="16">
        <f t="shared" si="65"/>
        <v>0</v>
      </c>
      <c r="AG110" s="16">
        <f t="shared" si="46"/>
        <v>0</v>
      </c>
      <c r="AH110" s="16">
        <f>'M1-In'!AJ110+'M2-In'!AJ110+'M3-In'!AJ110</f>
        <v>0</v>
      </c>
      <c r="AI110" s="16">
        <f t="shared" si="66"/>
        <v>0</v>
      </c>
      <c r="AJ110" s="16">
        <f t="shared" si="47"/>
        <v>0</v>
      </c>
      <c r="AK110" s="16">
        <f>'M1-In'!AK110+'M2-In'!AK110+'M3-In'!AK110</f>
        <v>0</v>
      </c>
      <c r="AL110" s="16">
        <f t="shared" si="67"/>
        <v>0</v>
      </c>
      <c r="AM110" s="16">
        <f t="shared" si="48"/>
        <v>0</v>
      </c>
      <c r="AN110" s="16">
        <f>'M1-In'!AL110+'M2-In'!AL110+'M3-In'!AL110</f>
        <v>0</v>
      </c>
      <c r="AO110" s="16">
        <f t="shared" si="68"/>
        <v>0</v>
      </c>
      <c r="AP110" s="16">
        <f t="shared" si="49"/>
        <v>0</v>
      </c>
      <c r="AQ110" s="16">
        <f>'M1-In'!AM110+'M2-In'!AM110+'M3-In'!AM110</f>
        <v>0</v>
      </c>
      <c r="AR110" s="16">
        <f t="shared" si="69"/>
        <v>0</v>
      </c>
      <c r="AS110" s="16">
        <f t="shared" si="50"/>
        <v>0</v>
      </c>
      <c r="AT110" s="16">
        <f>BerM1!AO110+BerM2!AO110+BerM3!AO110</f>
        <v>0</v>
      </c>
      <c r="AU110" s="16">
        <f t="shared" si="70"/>
        <v>0</v>
      </c>
      <c r="AV110" s="16">
        <f t="shared" si="51"/>
        <v>0</v>
      </c>
      <c r="AW110" s="16">
        <f ca="1">IF(A110=1,"Verbessern",MIN(gmk,BerM1!AQ110+BerM2!AQ110+BerM3!AQ110))</f>
        <v>0</v>
      </c>
      <c r="AX110" s="16">
        <f t="shared" ca="1" si="52"/>
        <v>0</v>
      </c>
      <c r="AY110" s="16">
        <f t="shared" ca="1" si="53"/>
        <v>0</v>
      </c>
      <c r="AZ110" s="16">
        <f t="shared" ca="1" si="54"/>
        <v>0</v>
      </c>
      <c r="BA110" s="6">
        <f t="shared" si="71"/>
        <v>0</v>
      </c>
      <c r="BB110" s="6">
        <f t="shared" si="55"/>
        <v>0</v>
      </c>
      <c r="BC110" s="285">
        <f t="shared" si="72"/>
        <v>0</v>
      </c>
      <c r="BD110" s="16">
        <f t="shared" ca="1" si="56"/>
        <v>0</v>
      </c>
      <c r="BE110" s="42">
        <f t="shared" ca="1" si="57"/>
        <v>0</v>
      </c>
      <c r="BF110" s="16">
        <f ca="1">IF(A110=1,"Verbessern",BerM1!AT110+BerM2!AT110+BerM3!AT110)</f>
        <v>0</v>
      </c>
      <c r="BG110" s="16">
        <f t="shared" ca="1" si="73"/>
        <v>0</v>
      </c>
      <c r="BH110" s="16">
        <f t="shared" ca="1" si="74"/>
        <v>0</v>
      </c>
      <c r="BI110" s="16">
        <f t="shared" ca="1" si="75"/>
        <v>0</v>
      </c>
      <c r="BJ110" s="16">
        <f t="shared" ca="1" si="76"/>
        <v>0</v>
      </c>
      <c r="BK110" s="16">
        <f t="shared" ca="1" si="58"/>
        <v>0</v>
      </c>
      <c r="BL110" s="6">
        <f t="shared" ca="1" si="59"/>
        <v>0</v>
      </c>
      <c r="BM110" s="92">
        <f t="shared" ca="1" si="77"/>
        <v>0</v>
      </c>
      <c r="BN110" s="16">
        <f t="shared" ca="1" si="78"/>
        <v>0</v>
      </c>
      <c r="BO110" s="16" t="str">
        <f t="shared" si="79"/>
        <v>OK</v>
      </c>
      <c r="BP110" s="16">
        <f t="shared" si="80"/>
        <v>0</v>
      </c>
      <c r="BQ110" s="93"/>
      <c r="BR110" s="16">
        <f t="shared" si="81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43101</v>
      </c>
      <c r="D111" s="65">
        <f>Ident!F111-C111+1-(INT((CHOOSE(WEEKDAY(C111),0,1,2,3,4,5,6)+(Ident!F111-C111+1))/7))-(INT((CHOOSE(WEEKDAY(C111),6,0,1,2,3,4,5)+(Ident!F111-C111+1))/7))</f>
        <v>-30785</v>
      </c>
      <c r="E111" s="6">
        <f>Kal!B$13-C111+1-(INT((CHOOSE(WEEKDAY(C111),0,1,2,3,4,5,6)+(Kal!B$13-C111+1))/7))-(INT((CHOOSE(WEEKDAY(C111),6,0,1,2,3,4,5)+(Kal!B$13-C111+1))/7))</f>
        <v>65</v>
      </c>
      <c r="F111" s="6">
        <f>Ident!F111-Kal!A$11+1-(INT((CHOOSE(WEEKDAY(Kal!A$11),0,1,2,3,4,5,6)+(Ident!F111-Kal!A$11+1))/7))-(INT((CHOOSE(WEEKDAY(Kal!A$11),6,0,1,2,3,4,5)+(Ident!F111-Kal!A$11+1))/7))</f>
        <v>-30785</v>
      </c>
      <c r="G111" s="6">
        <f>IF(AND(Ident!E111&lt;&gt;0,Ident!F111&lt;&gt;0),D111,IF(AND(Ident!E111&lt;&gt;0,Ident!F111=0),E111,IF(AND(Ident!E111=0,Ident!F111&lt;&gt;0),F111,ad5kw)))</f>
        <v>65</v>
      </c>
      <c r="H111" s="75">
        <f>ROUND(G111*Ident!L111,2)</f>
        <v>0</v>
      </c>
      <c r="I111" s="82"/>
      <c r="J111" s="73">
        <f>BerM1!W111+BerM2!W111+BerM3!W111</f>
        <v>0</v>
      </c>
      <c r="K111" s="73">
        <f t="shared" si="42"/>
        <v>0</v>
      </c>
      <c r="L111" s="73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6">
        <f>ROUND((BerM1!I111+BerM2!I111+BerM3!I111)/(malu1+malu2+malu3),2)</f>
        <v>0</v>
      </c>
      <c r="Q111" s="6">
        <f>ROUND((BerM1!J111+BerM2!J111+BerM3!J111)/(dima1+dima2+dima3),2)</f>
        <v>0</v>
      </c>
      <c r="R111" s="6">
        <f>ROUND((BerM1!K111+BerM2!K111+BerM3!K111)/(wome1+wome2+wome3),2)</f>
        <v>0</v>
      </c>
      <c r="S111" s="6">
        <f>ROUND((BerM1!L111+BerM2!L111+BerM3!L111)/(doje1+doje2+doje3),2)</f>
        <v>0</v>
      </c>
      <c r="T111" s="6">
        <f>ROUND((BerM1!M111+BerM2!M111+BerM3!M111)/(vrve1+vrve2+vrve3),2)</f>
        <v>0</v>
      </c>
      <c r="U111" s="6">
        <f>ROUND((BerM1!N111+BerM2!N111+BerM3!N111)/(zasa1+zasa2+zasa3),2)</f>
        <v>0</v>
      </c>
      <c r="V111" s="6">
        <f>ROUND((BerM1!O111+BerM2!O111+BerM3!O111)/(zodi1+zodi2+zodi3),2)</f>
        <v>0</v>
      </c>
      <c r="W111" s="6">
        <f>ROUND(('M1-In'!U111+'M2-In'!U111+'M3-In'!U111)*7/(malu1+malu2+malu3+dima1+dima2+dima3+wome1+wome2+wome3+doje1+doje2+doje3+vrve1+vrve2+vrve3+zasa1+zasa2+zasa3+zodi1+zodi2+zodi3),2)</f>
        <v>0</v>
      </c>
      <c r="X111" s="6">
        <f t="shared" si="60"/>
        <v>0</v>
      </c>
      <c r="Y111" s="16">
        <f t="shared" si="61"/>
        <v>0</v>
      </c>
      <c r="Z111" s="42">
        <f t="shared" si="62"/>
        <v>1</v>
      </c>
      <c r="AA111" s="16" t="str">
        <f t="shared" si="63"/>
        <v>Teilzeit</v>
      </c>
      <c r="AB111" s="16">
        <f>'M1-In'!AG111+'M1-In'!AH111+'M2-In'!AG111+'M2-In'!AH111+'M3-In'!AG111+'M3-In'!AH111</f>
        <v>0</v>
      </c>
      <c r="AC111" s="16">
        <f t="shared" si="64"/>
        <v>0</v>
      </c>
      <c r="AD111" s="16">
        <f t="shared" si="45"/>
        <v>0</v>
      </c>
      <c r="AE111" s="16">
        <f>'M1-In'!AI111+'M2-In'!AI111+'M3-In'!AI111</f>
        <v>0</v>
      </c>
      <c r="AF111" s="16">
        <f t="shared" si="65"/>
        <v>0</v>
      </c>
      <c r="AG111" s="16">
        <f t="shared" si="46"/>
        <v>0</v>
      </c>
      <c r="AH111" s="16">
        <f>'M1-In'!AJ111+'M2-In'!AJ111+'M3-In'!AJ111</f>
        <v>0</v>
      </c>
      <c r="AI111" s="16">
        <f t="shared" si="66"/>
        <v>0</v>
      </c>
      <c r="AJ111" s="16">
        <f t="shared" si="47"/>
        <v>0</v>
      </c>
      <c r="AK111" s="16">
        <f>'M1-In'!AK111+'M2-In'!AK111+'M3-In'!AK111</f>
        <v>0</v>
      </c>
      <c r="AL111" s="16">
        <f t="shared" si="67"/>
        <v>0</v>
      </c>
      <c r="AM111" s="16">
        <f t="shared" si="48"/>
        <v>0</v>
      </c>
      <c r="AN111" s="16">
        <f>'M1-In'!AL111+'M2-In'!AL111+'M3-In'!AL111</f>
        <v>0</v>
      </c>
      <c r="AO111" s="16">
        <f t="shared" si="68"/>
        <v>0</v>
      </c>
      <c r="AP111" s="16">
        <f t="shared" si="49"/>
        <v>0</v>
      </c>
      <c r="AQ111" s="16">
        <f>'M1-In'!AM111+'M2-In'!AM111+'M3-In'!AM111</f>
        <v>0</v>
      </c>
      <c r="AR111" s="16">
        <f t="shared" si="69"/>
        <v>0</v>
      </c>
      <c r="AS111" s="16">
        <f t="shared" si="50"/>
        <v>0</v>
      </c>
      <c r="AT111" s="16">
        <f>BerM1!AO111+BerM2!AO111+BerM3!AO111</f>
        <v>0</v>
      </c>
      <c r="AU111" s="16">
        <f t="shared" si="70"/>
        <v>0</v>
      </c>
      <c r="AV111" s="16">
        <f t="shared" si="51"/>
        <v>0</v>
      </c>
      <c r="AW111" s="16">
        <f ca="1">IF(A111=1,"Verbessern",MIN(gmk,BerM1!AQ111+BerM2!AQ111+BerM3!AQ111))</f>
        <v>0</v>
      </c>
      <c r="AX111" s="16">
        <f t="shared" ca="1" si="52"/>
        <v>0</v>
      </c>
      <c r="AY111" s="16">
        <f t="shared" ca="1" si="53"/>
        <v>0</v>
      </c>
      <c r="AZ111" s="16">
        <f t="shared" ca="1" si="54"/>
        <v>0</v>
      </c>
      <c r="BA111" s="6">
        <f t="shared" si="71"/>
        <v>0</v>
      </c>
      <c r="BB111" s="6">
        <f t="shared" si="55"/>
        <v>0</v>
      </c>
      <c r="BC111" s="285">
        <f t="shared" si="72"/>
        <v>0</v>
      </c>
      <c r="BD111" s="16">
        <f t="shared" ca="1" si="56"/>
        <v>0</v>
      </c>
      <c r="BE111" s="42">
        <f t="shared" ca="1" si="57"/>
        <v>0</v>
      </c>
      <c r="BF111" s="16">
        <f ca="1">IF(A111=1,"Verbessern",BerM1!AT111+BerM2!AT111+BerM3!AT111)</f>
        <v>0</v>
      </c>
      <c r="BG111" s="16">
        <f t="shared" ca="1" si="73"/>
        <v>0</v>
      </c>
      <c r="BH111" s="16">
        <f t="shared" ca="1" si="74"/>
        <v>0</v>
      </c>
      <c r="BI111" s="16">
        <f t="shared" ca="1" si="75"/>
        <v>0</v>
      </c>
      <c r="BJ111" s="16">
        <f t="shared" ca="1" si="76"/>
        <v>0</v>
      </c>
      <c r="BK111" s="16">
        <f t="shared" ca="1" si="58"/>
        <v>0</v>
      </c>
      <c r="BL111" s="6">
        <f t="shared" ca="1" si="59"/>
        <v>0</v>
      </c>
      <c r="BM111" s="92">
        <f t="shared" ca="1" si="77"/>
        <v>0</v>
      </c>
      <c r="BN111" s="16">
        <f t="shared" ca="1" si="78"/>
        <v>0</v>
      </c>
      <c r="BO111" s="16" t="str">
        <f t="shared" si="79"/>
        <v>OK</v>
      </c>
      <c r="BP111" s="16">
        <f t="shared" si="80"/>
        <v>0</v>
      </c>
      <c r="BQ111" s="93"/>
      <c r="BR111" s="16">
        <f t="shared" si="81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43101</v>
      </c>
      <c r="D112" s="65">
        <f>Ident!F112-C112+1-(INT((CHOOSE(WEEKDAY(C112),0,1,2,3,4,5,6)+(Ident!F112-C112+1))/7))-(INT((CHOOSE(WEEKDAY(C112),6,0,1,2,3,4,5)+(Ident!F112-C112+1))/7))</f>
        <v>-30785</v>
      </c>
      <c r="E112" s="6">
        <f>Kal!B$13-C112+1-(INT((CHOOSE(WEEKDAY(C112),0,1,2,3,4,5,6)+(Kal!B$13-C112+1))/7))-(INT((CHOOSE(WEEKDAY(C112),6,0,1,2,3,4,5)+(Kal!B$13-C112+1))/7))</f>
        <v>65</v>
      </c>
      <c r="F112" s="6">
        <f>Ident!F112-Kal!A$11+1-(INT((CHOOSE(WEEKDAY(Kal!A$11),0,1,2,3,4,5,6)+(Ident!F112-Kal!A$11+1))/7))-(INT((CHOOSE(WEEKDAY(Kal!A$11),6,0,1,2,3,4,5)+(Ident!F112-Kal!A$11+1))/7))</f>
        <v>-30785</v>
      </c>
      <c r="G112" s="6">
        <f>IF(AND(Ident!E112&lt;&gt;0,Ident!F112&lt;&gt;0),D112,IF(AND(Ident!E112&lt;&gt;0,Ident!F112=0),E112,IF(AND(Ident!E112=0,Ident!F112&lt;&gt;0),F112,ad5kw)))</f>
        <v>65</v>
      </c>
      <c r="H112" s="75">
        <f>ROUND(G112*Ident!L112,2)</f>
        <v>0</v>
      </c>
      <c r="I112" s="82"/>
      <c r="J112" s="73">
        <f>BerM1!W112+BerM2!W112+BerM3!W112</f>
        <v>0</v>
      </c>
      <c r="K112" s="73">
        <f t="shared" si="42"/>
        <v>0</v>
      </c>
      <c r="L112" s="73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6">
        <f>ROUND((BerM1!I112+BerM2!I112+BerM3!I112)/(malu1+malu2+malu3),2)</f>
        <v>0</v>
      </c>
      <c r="Q112" s="6">
        <f>ROUND((BerM1!J112+BerM2!J112+BerM3!J112)/(dima1+dima2+dima3),2)</f>
        <v>0</v>
      </c>
      <c r="R112" s="6">
        <f>ROUND((BerM1!K112+BerM2!K112+BerM3!K112)/(wome1+wome2+wome3),2)</f>
        <v>0</v>
      </c>
      <c r="S112" s="6">
        <f>ROUND((BerM1!L112+BerM2!L112+BerM3!L112)/(doje1+doje2+doje3),2)</f>
        <v>0</v>
      </c>
      <c r="T112" s="6">
        <f>ROUND((BerM1!M112+BerM2!M112+BerM3!M112)/(vrve1+vrve2+vrve3),2)</f>
        <v>0</v>
      </c>
      <c r="U112" s="6">
        <f>ROUND((BerM1!N112+BerM2!N112+BerM3!N112)/(zasa1+zasa2+zasa3),2)</f>
        <v>0</v>
      </c>
      <c r="V112" s="6">
        <f>ROUND((BerM1!O112+BerM2!O112+BerM3!O112)/(zodi1+zodi2+zodi3),2)</f>
        <v>0</v>
      </c>
      <c r="W112" s="6">
        <f>ROUND(('M1-In'!U112+'M2-In'!U112+'M3-In'!U112)*7/(malu1+malu2+malu3+dima1+dima2+dima3+wome1+wome2+wome3+doje1+doje2+doje3+vrve1+vrve2+vrve3+zasa1+zasa2+zasa3+zodi1+zodi2+zodi3),2)</f>
        <v>0</v>
      </c>
      <c r="X112" s="6">
        <f t="shared" si="60"/>
        <v>0</v>
      </c>
      <c r="Y112" s="16">
        <f t="shared" si="61"/>
        <v>0</v>
      </c>
      <c r="Z112" s="42">
        <f t="shared" si="62"/>
        <v>1</v>
      </c>
      <c r="AA112" s="16" t="str">
        <f t="shared" si="63"/>
        <v>Teilzeit</v>
      </c>
      <c r="AB112" s="16">
        <f>'M1-In'!AG112+'M1-In'!AH112+'M2-In'!AG112+'M2-In'!AH112+'M3-In'!AG112+'M3-In'!AH112</f>
        <v>0</v>
      </c>
      <c r="AC112" s="16">
        <f t="shared" si="64"/>
        <v>0</v>
      </c>
      <c r="AD112" s="16">
        <f t="shared" si="45"/>
        <v>0</v>
      </c>
      <c r="AE112" s="16">
        <f>'M1-In'!AI112+'M2-In'!AI112+'M3-In'!AI112</f>
        <v>0</v>
      </c>
      <c r="AF112" s="16">
        <f t="shared" si="65"/>
        <v>0</v>
      </c>
      <c r="AG112" s="16">
        <f t="shared" si="46"/>
        <v>0</v>
      </c>
      <c r="AH112" s="16">
        <f>'M1-In'!AJ112+'M2-In'!AJ112+'M3-In'!AJ112</f>
        <v>0</v>
      </c>
      <c r="AI112" s="16">
        <f t="shared" si="66"/>
        <v>0</v>
      </c>
      <c r="AJ112" s="16">
        <f t="shared" si="47"/>
        <v>0</v>
      </c>
      <c r="AK112" s="16">
        <f>'M1-In'!AK112+'M2-In'!AK112+'M3-In'!AK112</f>
        <v>0</v>
      </c>
      <c r="AL112" s="16">
        <f t="shared" si="67"/>
        <v>0</v>
      </c>
      <c r="AM112" s="16">
        <f t="shared" si="48"/>
        <v>0</v>
      </c>
      <c r="AN112" s="16">
        <f>'M1-In'!AL112+'M2-In'!AL112+'M3-In'!AL112</f>
        <v>0</v>
      </c>
      <c r="AO112" s="16">
        <f t="shared" si="68"/>
        <v>0</v>
      </c>
      <c r="AP112" s="16">
        <f t="shared" si="49"/>
        <v>0</v>
      </c>
      <c r="AQ112" s="16">
        <f>'M1-In'!AM112+'M2-In'!AM112+'M3-In'!AM112</f>
        <v>0</v>
      </c>
      <c r="AR112" s="16">
        <f t="shared" si="69"/>
        <v>0</v>
      </c>
      <c r="AS112" s="16">
        <f t="shared" si="50"/>
        <v>0</v>
      </c>
      <c r="AT112" s="16">
        <f>BerM1!AO112+BerM2!AO112+BerM3!AO112</f>
        <v>0</v>
      </c>
      <c r="AU112" s="16">
        <f t="shared" si="70"/>
        <v>0</v>
      </c>
      <c r="AV112" s="16">
        <f t="shared" si="51"/>
        <v>0</v>
      </c>
      <c r="AW112" s="16">
        <f ca="1">IF(A112=1,"Verbessern",MIN(gmk,BerM1!AQ112+BerM2!AQ112+BerM3!AQ112))</f>
        <v>0</v>
      </c>
      <c r="AX112" s="16">
        <f t="shared" ca="1" si="52"/>
        <v>0</v>
      </c>
      <c r="AY112" s="16">
        <f t="shared" ca="1" si="53"/>
        <v>0</v>
      </c>
      <c r="AZ112" s="16">
        <f t="shared" ca="1" si="54"/>
        <v>0</v>
      </c>
      <c r="BA112" s="6">
        <f t="shared" si="71"/>
        <v>0</v>
      </c>
      <c r="BB112" s="6">
        <f t="shared" si="55"/>
        <v>0</v>
      </c>
      <c r="BC112" s="285">
        <f t="shared" si="72"/>
        <v>0</v>
      </c>
      <c r="BD112" s="16">
        <f t="shared" ca="1" si="56"/>
        <v>0</v>
      </c>
      <c r="BE112" s="42">
        <f t="shared" ca="1" si="57"/>
        <v>0</v>
      </c>
      <c r="BF112" s="16">
        <f ca="1">IF(A112=1,"Verbessern",BerM1!AT112+BerM2!AT112+BerM3!AT112)</f>
        <v>0</v>
      </c>
      <c r="BG112" s="16">
        <f t="shared" ca="1" si="73"/>
        <v>0</v>
      </c>
      <c r="BH112" s="16">
        <f t="shared" ca="1" si="74"/>
        <v>0</v>
      </c>
      <c r="BI112" s="16">
        <f t="shared" ca="1" si="75"/>
        <v>0</v>
      </c>
      <c r="BJ112" s="16">
        <f t="shared" ca="1" si="76"/>
        <v>0</v>
      </c>
      <c r="BK112" s="16">
        <f t="shared" ca="1" si="58"/>
        <v>0</v>
      </c>
      <c r="BL112" s="6">
        <f t="shared" ca="1" si="59"/>
        <v>0</v>
      </c>
      <c r="BM112" s="92">
        <f t="shared" ca="1" si="77"/>
        <v>0</v>
      </c>
      <c r="BN112" s="16">
        <f t="shared" ca="1" si="78"/>
        <v>0</v>
      </c>
      <c r="BO112" s="16" t="str">
        <f t="shared" si="79"/>
        <v>OK</v>
      </c>
      <c r="BP112" s="16">
        <f t="shared" si="80"/>
        <v>0</v>
      </c>
      <c r="BQ112" s="93"/>
      <c r="BR112" s="16">
        <f t="shared" si="81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43101</v>
      </c>
      <c r="D113" s="65">
        <f>Ident!F113-C113+1-(INT((CHOOSE(WEEKDAY(C113),0,1,2,3,4,5,6)+(Ident!F113-C113+1))/7))-(INT((CHOOSE(WEEKDAY(C113),6,0,1,2,3,4,5)+(Ident!F113-C113+1))/7))</f>
        <v>-30785</v>
      </c>
      <c r="E113" s="6">
        <f>Kal!B$13-C113+1-(INT((CHOOSE(WEEKDAY(C113),0,1,2,3,4,5,6)+(Kal!B$13-C113+1))/7))-(INT((CHOOSE(WEEKDAY(C113),6,0,1,2,3,4,5)+(Kal!B$13-C113+1))/7))</f>
        <v>65</v>
      </c>
      <c r="F113" s="6">
        <f>Ident!F113-Kal!A$11+1-(INT((CHOOSE(WEEKDAY(Kal!A$11),0,1,2,3,4,5,6)+(Ident!F113-Kal!A$11+1))/7))-(INT((CHOOSE(WEEKDAY(Kal!A$11),6,0,1,2,3,4,5)+(Ident!F113-Kal!A$11+1))/7))</f>
        <v>-30785</v>
      </c>
      <c r="G113" s="6">
        <f>IF(AND(Ident!E113&lt;&gt;0,Ident!F113&lt;&gt;0),D113,IF(AND(Ident!E113&lt;&gt;0,Ident!F113=0),E113,IF(AND(Ident!E113=0,Ident!F113&lt;&gt;0),F113,ad5kw)))</f>
        <v>65</v>
      </c>
      <c r="H113" s="75">
        <f>ROUND(G113*Ident!L113,2)</f>
        <v>0</v>
      </c>
      <c r="I113" s="82"/>
      <c r="J113" s="73">
        <f>BerM1!W113+BerM2!W113+BerM3!W113</f>
        <v>0</v>
      </c>
      <c r="K113" s="73">
        <f t="shared" si="42"/>
        <v>0</v>
      </c>
      <c r="L113" s="73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6">
        <f>ROUND((BerM1!I113+BerM2!I113+BerM3!I113)/(malu1+malu2+malu3),2)</f>
        <v>0</v>
      </c>
      <c r="Q113" s="6">
        <f>ROUND((BerM1!J113+BerM2!J113+BerM3!J113)/(dima1+dima2+dima3),2)</f>
        <v>0</v>
      </c>
      <c r="R113" s="6">
        <f>ROUND((BerM1!K113+BerM2!K113+BerM3!K113)/(wome1+wome2+wome3),2)</f>
        <v>0</v>
      </c>
      <c r="S113" s="6">
        <f>ROUND((BerM1!L113+BerM2!L113+BerM3!L113)/(doje1+doje2+doje3),2)</f>
        <v>0</v>
      </c>
      <c r="T113" s="6">
        <f>ROUND((BerM1!M113+BerM2!M113+BerM3!M113)/(vrve1+vrve2+vrve3),2)</f>
        <v>0</v>
      </c>
      <c r="U113" s="6">
        <f>ROUND((BerM1!N113+BerM2!N113+BerM3!N113)/(zasa1+zasa2+zasa3),2)</f>
        <v>0</v>
      </c>
      <c r="V113" s="6">
        <f>ROUND((BerM1!O113+BerM2!O113+BerM3!O113)/(zodi1+zodi2+zodi3),2)</f>
        <v>0</v>
      </c>
      <c r="W113" s="6">
        <f>ROUND(('M1-In'!U113+'M2-In'!U113+'M3-In'!U113)*7/(malu1+malu2+malu3+dima1+dima2+dima3+wome1+wome2+wome3+doje1+doje2+doje3+vrve1+vrve2+vrve3+zasa1+zasa2+zasa3+zodi1+zodi2+zodi3),2)</f>
        <v>0</v>
      </c>
      <c r="X113" s="6">
        <f t="shared" si="60"/>
        <v>0</v>
      </c>
      <c r="Y113" s="16">
        <f t="shared" si="61"/>
        <v>0</v>
      </c>
      <c r="Z113" s="42">
        <f t="shared" si="62"/>
        <v>1</v>
      </c>
      <c r="AA113" s="16" t="str">
        <f t="shared" si="63"/>
        <v>Teilzeit</v>
      </c>
      <c r="AB113" s="16">
        <f>'M1-In'!AG113+'M1-In'!AH113+'M2-In'!AG113+'M2-In'!AH113+'M3-In'!AG113+'M3-In'!AH113</f>
        <v>0</v>
      </c>
      <c r="AC113" s="16">
        <f t="shared" si="64"/>
        <v>0</v>
      </c>
      <c r="AD113" s="16">
        <f t="shared" si="45"/>
        <v>0</v>
      </c>
      <c r="AE113" s="16">
        <f>'M1-In'!AI113+'M2-In'!AI113+'M3-In'!AI113</f>
        <v>0</v>
      </c>
      <c r="AF113" s="16">
        <f t="shared" si="65"/>
        <v>0</v>
      </c>
      <c r="AG113" s="16">
        <f t="shared" si="46"/>
        <v>0</v>
      </c>
      <c r="AH113" s="16">
        <f>'M1-In'!AJ113+'M2-In'!AJ113+'M3-In'!AJ113</f>
        <v>0</v>
      </c>
      <c r="AI113" s="16">
        <f t="shared" si="66"/>
        <v>0</v>
      </c>
      <c r="AJ113" s="16">
        <f t="shared" si="47"/>
        <v>0</v>
      </c>
      <c r="AK113" s="16">
        <f>'M1-In'!AK113+'M2-In'!AK113+'M3-In'!AK113</f>
        <v>0</v>
      </c>
      <c r="AL113" s="16">
        <f t="shared" si="67"/>
        <v>0</v>
      </c>
      <c r="AM113" s="16">
        <f t="shared" si="48"/>
        <v>0</v>
      </c>
      <c r="AN113" s="16">
        <f>'M1-In'!AL113+'M2-In'!AL113+'M3-In'!AL113</f>
        <v>0</v>
      </c>
      <c r="AO113" s="16">
        <f t="shared" si="68"/>
        <v>0</v>
      </c>
      <c r="AP113" s="16">
        <f t="shared" si="49"/>
        <v>0</v>
      </c>
      <c r="AQ113" s="16">
        <f>'M1-In'!AM113+'M2-In'!AM113+'M3-In'!AM113</f>
        <v>0</v>
      </c>
      <c r="AR113" s="16">
        <f t="shared" si="69"/>
        <v>0</v>
      </c>
      <c r="AS113" s="16">
        <f t="shared" si="50"/>
        <v>0</v>
      </c>
      <c r="AT113" s="16">
        <f>BerM1!AO113+BerM2!AO113+BerM3!AO113</f>
        <v>0</v>
      </c>
      <c r="AU113" s="16">
        <f t="shared" si="70"/>
        <v>0</v>
      </c>
      <c r="AV113" s="16">
        <f t="shared" si="51"/>
        <v>0</v>
      </c>
      <c r="AW113" s="16">
        <f ca="1">IF(A113=1,"Verbessern",MIN(gmk,BerM1!AQ113+BerM2!AQ113+BerM3!AQ113))</f>
        <v>0</v>
      </c>
      <c r="AX113" s="16">
        <f t="shared" ca="1" si="52"/>
        <v>0</v>
      </c>
      <c r="AY113" s="16">
        <f t="shared" ca="1" si="53"/>
        <v>0</v>
      </c>
      <c r="AZ113" s="16">
        <f t="shared" ca="1" si="54"/>
        <v>0</v>
      </c>
      <c r="BA113" s="6">
        <f t="shared" si="71"/>
        <v>0</v>
      </c>
      <c r="BB113" s="6">
        <f t="shared" si="55"/>
        <v>0</v>
      </c>
      <c r="BC113" s="285">
        <f t="shared" si="72"/>
        <v>0</v>
      </c>
      <c r="BD113" s="16">
        <f t="shared" ca="1" si="56"/>
        <v>0</v>
      </c>
      <c r="BE113" s="42">
        <f t="shared" ca="1" si="57"/>
        <v>0</v>
      </c>
      <c r="BF113" s="16">
        <f ca="1">IF(A113=1,"Verbessern",BerM1!AT113+BerM2!AT113+BerM3!AT113)</f>
        <v>0</v>
      </c>
      <c r="BG113" s="16">
        <f t="shared" ca="1" si="73"/>
        <v>0</v>
      </c>
      <c r="BH113" s="16">
        <f t="shared" ca="1" si="74"/>
        <v>0</v>
      </c>
      <c r="BI113" s="16">
        <f t="shared" ca="1" si="75"/>
        <v>0</v>
      </c>
      <c r="BJ113" s="16">
        <f t="shared" ca="1" si="76"/>
        <v>0</v>
      </c>
      <c r="BK113" s="16">
        <f t="shared" ca="1" si="58"/>
        <v>0</v>
      </c>
      <c r="BL113" s="6">
        <f t="shared" ca="1" si="59"/>
        <v>0</v>
      </c>
      <c r="BM113" s="92">
        <f t="shared" ca="1" si="77"/>
        <v>0</v>
      </c>
      <c r="BN113" s="16">
        <f t="shared" ca="1" si="78"/>
        <v>0</v>
      </c>
      <c r="BO113" s="16" t="str">
        <f t="shared" si="79"/>
        <v>OK</v>
      </c>
      <c r="BP113" s="16">
        <f t="shared" si="80"/>
        <v>0</v>
      </c>
      <c r="BQ113" s="93"/>
      <c r="BR113" s="16">
        <f t="shared" si="81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43101</v>
      </c>
      <c r="D114" s="65">
        <f>Ident!F114-C114+1-(INT((CHOOSE(WEEKDAY(C114),0,1,2,3,4,5,6)+(Ident!F114-C114+1))/7))-(INT((CHOOSE(WEEKDAY(C114),6,0,1,2,3,4,5)+(Ident!F114-C114+1))/7))</f>
        <v>-30785</v>
      </c>
      <c r="E114" s="6">
        <f>Kal!B$13-C114+1-(INT((CHOOSE(WEEKDAY(C114),0,1,2,3,4,5,6)+(Kal!B$13-C114+1))/7))-(INT((CHOOSE(WEEKDAY(C114),6,0,1,2,3,4,5)+(Kal!B$13-C114+1))/7))</f>
        <v>65</v>
      </c>
      <c r="F114" s="6">
        <f>Ident!F114-Kal!A$11+1-(INT((CHOOSE(WEEKDAY(Kal!A$11),0,1,2,3,4,5,6)+(Ident!F114-Kal!A$11+1))/7))-(INT((CHOOSE(WEEKDAY(Kal!A$11),6,0,1,2,3,4,5)+(Ident!F114-Kal!A$11+1))/7))</f>
        <v>-30785</v>
      </c>
      <c r="G114" s="6">
        <f>IF(AND(Ident!E114&lt;&gt;0,Ident!F114&lt;&gt;0),D114,IF(AND(Ident!E114&lt;&gt;0,Ident!F114=0),E114,IF(AND(Ident!E114=0,Ident!F114&lt;&gt;0),F114,ad5kw)))</f>
        <v>65</v>
      </c>
      <c r="H114" s="75">
        <f>ROUND(G114*Ident!L114,2)</f>
        <v>0</v>
      </c>
      <c r="I114" s="82"/>
      <c r="J114" s="73">
        <f>BerM1!W114+BerM2!W114+BerM3!W114</f>
        <v>0</v>
      </c>
      <c r="K114" s="73">
        <f t="shared" si="42"/>
        <v>0</v>
      </c>
      <c r="L114" s="73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6">
        <f>ROUND((BerM1!I114+BerM2!I114+BerM3!I114)/(malu1+malu2+malu3),2)</f>
        <v>0</v>
      </c>
      <c r="Q114" s="6">
        <f>ROUND((BerM1!J114+BerM2!J114+BerM3!J114)/(dima1+dima2+dima3),2)</f>
        <v>0</v>
      </c>
      <c r="R114" s="6">
        <f>ROUND((BerM1!K114+BerM2!K114+BerM3!K114)/(wome1+wome2+wome3),2)</f>
        <v>0</v>
      </c>
      <c r="S114" s="6">
        <f>ROUND((BerM1!L114+BerM2!L114+BerM3!L114)/(doje1+doje2+doje3),2)</f>
        <v>0</v>
      </c>
      <c r="T114" s="6">
        <f>ROUND((BerM1!M114+BerM2!M114+BerM3!M114)/(vrve1+vrve2+vrve3),2)</f>
        <v>0</v>
      </c>
      <c r="U114" s="6">
        <f>ROUND((BerM1!N114+BerM2!N114+BerM3!N114)/(zasa1+zasa2+zasa3),2)</f>
        <v>0</v>
      </c>
      <c r="V114" s="6">
        <f>ROUND((BerM1!O114+BerM2!O114+BerM3!O114)/(zodi1+zodi2+zodi3),2)</f>
        <v>0</v>
      </c>
      <c r="W114" s="6">
        <f>ROUND(('M1-In'!U114+'M2-In'!U114+'M3-In'!U114)*7/(malu1+malu2+malu3+dima1+dima2+dima3+wome1+wome2+wome3+doje1+doje2+doje3+vrve1+vrve2+vrve3+zasa1+zasa2+zasa3+zodi1+zodi2+zodi3),2)</f>
        <v>0</v>
      </c>
      <c r="X114" s="6">
        <f t="shared" si="60"/>
        <v>0</v>
      </c>
      <c r="Y114" s="16">
        <f t="shared" si="61"/>
        <v>0</v>
      </c>
      <c r="Z114" s="42">
        <f t="shared" si="62"/>
        <v>1</v>
      </c>
      <c r="AA114" s="16" t="str">
        <f t="shared" si="63"/>
        <v>Teilzeit</v>
      </c>
      <c r="AB114" s="16">
        <f>'M1-In'!AG114+'M1-In'!AH114+'M2-In'!AG114+'M2-In'!AH114+'M3-In'!AG114+'M3-In'!AH114</f>
        <v>0</v>
      </c>
      <c r="AC114" s="16">
        <f t="shared" si="64"/>
        <v>0</v>
      </c>
      <c r="AD114" s="16">
        <f t="shared" si="45"/>
        <v>0</v>
      </c>
      <c r="AE114" s="16">
        <f>'M1-In'!AI114+'M2-In'!AI114+'M3-In'!AI114</f>
        <v>0</v>
      </c>
      <c r="AF114" s="16">
        <f t="shared" si="65"/>
        <v>0</v>
      </c>
      <c r="AG114" s="16">
        <f t="shared" si="46"/>
        <v>0</v>
      </c>
      <c r="AH114" s="16">
        <f>'M1-In'!AJ114+'M2-In'!AJ114+'M3-In'!AJ114</f>
        <v>0</v>
      </c>
      <c r="AI114" s="16">
        <f t="shared" si="66"/>
        <v>0</v>
      </c>
      <c r="AJ114" s="16">
        <f t="shared" si="47"/>
        <v>0</v>
      </c>
      <c r="AK114" s="16">
        <f>'M1-In'!AK114+'M2-In'!AK114+'M3-In'!AK114</f>
        <v>0</v>
      </c>
      <c r="AL114" s="16">
        <f t="shared" si="67"/>
        <v>0</v>
      </c>
      <c r="AM114" s="16">
        <f t="shared" si="48"/>
        <v>0</v>
      </c>
      <c r="AN114" s="16">
        <f>'M1-In'!AL114+'M2-In'!AL114+'M3-In'!AL114</f>
        <v>0</v>
      </c>
      <c r="AO114" s="16">
        <f t="shared" si="68"/>
        <v>0</v>
      </c>
      <c r="AP114" s="16">
        <f t="shared" si="49"/>
        <v>0</v>
      </c>
      <c r="AQ114" s="16">
        <f>'M1-In'!AM114+'M2-In'!AM114+'M3-In'!AM114</f>
        <v>0</v>
      </c>
      <c r="AR114" s="16">
        <f t="shared" si="69"/>
        <v>0</v>
      </c>
      <c r="AS114" s="16">
        <f t="shared" si="50"/>
        <v>0</v>
      </c>
      <c r="AT114" s="16">
        <f>BerM1!AO114+BerM2!AO114+BerM3!AO114</f>
        <v>0</v>
      </c>
      <c r="AU114" s="16">
        <f t="shared" si="70"/>
        <v>0</v>
      </c>
      <c r="AV114" s="16">
        <f t="shared" si="51"/>
        <v>0</v>
      </c>
      <c r="AW114" s="16">
        <f ca="1">IF(A114=1,"Verbessern",MIN(gmk,BerM1!AQ114+BerM2!AQ114+BerM3!AQ114))</f>
        <v>0</v>
      </c>
      <c r="AX114" s="16">
        <f t="shared" ca="1" si="52"/>
        <v>0</v>
      </c>
      <c r="AY114" s="16">
        <f t="shared" ca="1" si="53"/>
        <v>0</v>
      </c>
      <c r="AZ114" s="16">
        <f t="shared" ca="1" si="54"/>
        <v>0</v>
      </c>
      <c r="BA114" s="6">
        <f t="shared" si="71"/>
        <v>0</v>
      </c>
      <c r="BB114" s="6">
        <f t="shared" si="55"/>
        <v>0</v>
      </c>
      <c r="BC114" s="285">
        <f t="shared" si="72"/>
        <v>0</v>
      </c>
      <c r="BD114" s="16">
        <f t="shared" ca="1" si="56"/>
        <v>0</v>
      </c>
      <c r="BE114" s="42">
        <f t="shared" ca="1" si="57"/>
        <v>0</v>
      </c>
      <c r="BF114" s="16">
        <f ca="1">IF(A114=1,"Verbessern",BerM1!AT114+BerM2!AT114+BerM3!AT114)</f>
        <v>0</v>
      </c>
      <c r="BG114" s="16">
        <f t="shared" ca="1" si="73"/>
        <v>0</v>
      </c>
      <c r="BH114" s="16">
        <f t="shared" ca="1" si="74"/>
        <v>0</v>
      </c>
      <c r="BI114" s="16">
        <f t="shared" ca="1" si="75"/>
        <v>0</v>
      </c>
      <c r="BJ114" s="16">
        <f t="shared" ca="1" si="76"/>
        <v>0</v>
      </c>
      <c r="BK114" s="16">
        <f t="shared" ca="1" si="58"/>
        <v>0</v>
      </c>
      <c r="BL114" s="6">
        <f t="shared" ca="1" si="59"/>
        <v>0</v>
      </c>
      <c r="BM114" s="92">
        <f t="shared" ca="1" si="77"/>
        <v>0</v>
      </c>
      <c r="BN114" s="16">
        <f t="shared" ca="1" si="78"/>
        <v>0</v>
      </c>
      <c r="BO114" s="16" t="str">
        <f t="shared" si="79"/>
        <v>OK</v>
      </c>
      <c r="BP114" s="16">
        <f t="shared" si="80"/>
        <v>0</v>
      </c>
      <c r="BQ114" s="93"/>
      <c r="BR114" s="16">
        <f t="shared" si="81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43101</v>
      </c>
      <c r="D115" s="65">
        <f>Ident!F115-C115+1-(INT((CHOOSE(WEEKDAY(C115),0,1,2,3,4,5,6)+(Ident!F115-C115+1))/7))-(INT((CHOOSE(WEEKDAY(C115),6,0,1,2,3,4,5)+(Ident!F115-C115+1))/7))</f>
        <v>-30785</v>
      </c>
      <c r="E115" s="6">
        <f>Kal!B$13-C115+1-(INT((CHOOSE(WEEKDAY(C115),0,1,2,3,4,5,6)+(Kal!B$13-C115+1))/7))-(INT((CHOOSE(WEEKDAY(C115),6,0,1,2,3,4,5)+(Kal!B$13-C115+1))/7))</f>
        <v>65</v>
      </c>
      <c r="F115" s="6">
        <f>Ident!F115-Kal!A$11+1-(INT((CHOOSE(WEEKDAY(Kal!A$11),0,1,2,3,4,5,6)+(Ident!F115-Kal!A$11+1))/7))-(INT((CHOOSE(WEEKDAY(Kal!A$11),6,0,1,2,3,4,5)+(Ident!F115-Kal!A$11+1))/7))</f>
        <v>-30785</v>
      </c>
      <c r="G115" s="6">
        <f>IF(AND(Ident!E115&lt;&gt;0,Ident!F115&lt;&gt;0),D115,IF(AND(Ident!E115&lt;&gt;0,Ident!F115=0),E115,IF(AND(Ident!E115=0,Ident!F115&lt;&gt;0),F115,ad5kw)))</f>
        <v>65</v>
      </c>
      <c r="H115" s="75">
        <f>ROUND(G115*Ident!L115,2)</f>
        <v>0</v>
      </c>
      <c r="I115" s="82"/>
      <c r="J115" s="73">
        <f>BerM1!W115+BerM2!W115+BerM3!W115</f>
        <v>0</v>
      </c>
      <c r="K115" s="73">
        <f t="shared" si="42"/>
        <v>0</v>
      </c>
      <c r="L115" s="73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6">
        <f>ROUND((BerM1!I115+BerM2!I115+BerM3!I115)/(malu1+malu2+malu3),2)</f>
        <v>0</v>
      </c>
      <c r="Q115" s="6">
        <f>ROUND((BerM1!J115+BerM2!J115+BerM3!J115)/(dima1+dima2+dima3),2)</f>
        <v>0</v>
      </c>
      <c r="R115" s="6">
        <f>ROUND((BerM1!K115+BerM2!K115+BerM3!K115)/(wome1+wome2+wome3),2)</f>
        <v>0</v>
      </c>
      <c r="S115" s="6">
        <f>ROUND((BerM1!L115+BerM2!L115+BerM3!L115)/(doje1+doje2+doje3),2)</f>
        <v>0</v>
      </c>
      <c r="T115" s="6">
        <f>ROUND((BerM1!M115+BerM2!M115+BerM3!M115)/(vrve1+vrve2+vrve3),2)</f>
        <v>0</v>
      </c>
      <c r="U115" s="6">
        <f>ROUND((BerM1!N115+BerM2!N115+BerM3!N115)/(zasa1+zasa2+zasa3),2)</f>
        <v>0</v>
      </c>
      <c r="V115" s="6">
        <f>ROUND((BerM1!O115+BerM2!O115+BerM3!O115)/(zodi1+zodi2+zodi3),2)</f>
        <v>0</v>
      </c>
      <c r="W115" s="6">
        <f>ROUND(('M1-In'!U115+'M2-In'!U115+'M3-In'!U115)*7/(malu1+malu2+malu3+dima1+dima2+dima3+wome1+wome2+wome3+doje1+doje2+doje3+vrve1+vrve2+vrve3+zasa1+zasa2+zasa3+zodi1+zodi2+zodi3),2)</f>
        <v>0</v>
      </c>
      <c r="X115" s="6">
        <f t="shared" si="60"/>
        <v>0</v>
      </c>
      <c r="Y115" s="16">
        <f t="shared" si="61"/>
        <v>0</v>
      </c>
      <c r="Z115" s="42">
        <f t="shared" si="62"/>
        <v>1</v>
      </c>
      <c r="AA115" s="16" t="str">
        <f t="shared" si="63"/>
        <v>Teilzeit</v>
      </c>
      <c r="AB115" s="16">
        <f>'M1-In'!AG115+'M1-In'!AH115+'M2-In'!AG115+'M2-In'!AH115+'M3-In'!AG115+'M3-In'!AH115</f>
        <v>0</v>
      </c>
      <c r="AC115" s="16">
        <f t="shared" si="64"/>
        <v>0</v>
      </c>
      <c r="AD115" s="16">
        <f t="shared" si="45"/>
        <v>0</v>
      </c>
      <c r="AE115" s="16">
        <f>'M1-In'!AI115+'M2-In'!AI115+'M3-In'!AI115</f>
        <v>0</v>
      </c>
      <c r="AF115" s="16">
        <f t="shared" si="65"/>
        <v>0</v>
      </c>
      <c r="AG115" s="16">
        <f t="shared" si="46"/>
        <v>0</v>
      </c>
      <c r="AH115" s="16">
        <f>'M1-In'!AJ115+'M2-In'!AJ115+'M3-In'!AJ115</f>
        <v>0</v>
      </c>
      <c r="AI115" s="16">
        <f t="shared" si="66"/>
        <v>0</v>
      </c>
      <c r="AJ115" s="16">
        <f t="shared" si="47"/>
        <v>0</v>
      </c>
      <c r="AK115" s="16">
        <f>'M1-In'!AK115+'M2-In'!AK115+'M3-In'!AK115</f>
        <v>0</v>
      </c>
      <c r="AL115" s="16">
        <f t="shared" si="67"/>
        <v>0</v>
      </c>
      <c r="AM115" s="16">
        <f t="shared" si="48"/>
        <v>0</v>
      </c>
      <c r="AN115" s="16">
        <f>'M1-In'!AL115+'M2-In'!AL115+'M3-In'!AL115</f>
        <v>0</v>
      </c>
      <c r="AO115" s="16">
        <f t="shared" si="68"/>
        <v>0</v>
      </c>
      <c r="AP115" s="16">
        <f t="shared" si="49"/>
        <v>0</v>
      </c>
      <c r="AQ115" s="16">
        <f>'M1-In'!AM115+'M2-In'!AM115+'M3-In'!AM115</f>
        <v>0</v>
      </c>
      <c r="AR115" s="16">
        <f t="shared" si="69"/>
        <v>0</v>
      </c>
      <c r="AS115" s="16">
        <f t="shared" si="50"/>
        <v>0</v>
      </c>
      <c r="AT115" s="16">
        <f>BerM1!AO115+BerM2!AO115+BerM3!AO115</f>
        <v>0</v>
      </c>
      <c r="AU115" s="16">
        <f t="shared" si="70"/>
        <v>0</v>
      </c>
      <c r="AV115" s="16">
        <f t="shared" si="51"/>
        <v>0</v>
      </c>
      <c r="AW115" s="16">
        <f ca="1">IF(A115=1,"Verbessern",MIN(gmk,BerM1!AQ115+BerM2!AQ115+BerM3!AQ115))</f>
        <v>0</v>
      </c>
      <c r="AX115" s="16">
        <f t="shared" ca="1" si="52"/>
        <v>0</v>
      </c>
      <c r="AY115" s="16">
        <f t="shared" ca="1" si="53"/>
        <v>0</v>
      </c>
      <c r="AZ115" s="16">
        <f t="shared" ca="1" si="54"/>
        <v>0</v>
      </c>
      <c r="BA115" s="6">
        <f t="shared" si="71"/>
        <v>0</v>
      </c>
      <c r="BB115" s="6">
        <f t="shared" si="55"/>
        <v>0</v>
      </c>
      <c r="BC115" s="285">
        <f t="shared" si="72"/>
        <v>0</v>
      </c>
      <c r="BD115" s="16">
        <f t="shared" ca="1" si="56"/>
        <v>0</v>
      </c>
      <c r="BE115" s="42">
        <f t="shared" ca="1" si="57"/>
        <v>0</v>
      </c>
      <c r="BF115" s="16">
        <f ca="1">IF(A115=1,"Verbessern",BerM1!AT115+BerM2!AT115+BerM3!AT115)</f>
        <v>0</v>
      </c>
      <c r="BG115" s="16">
        <f t="shared" ca="1" si="73"/>
        <v>0</v>
      </c>
      <c r="BH115" s="16">
        <f t="shared" ca="1" si="74"/>
        <v>0</v>
      </c>
      <c r="BI115" s="16">
        <f t="shared" ca="1" si="75"/>
        <v>0</v>
      </c>
      <c r="BJ115" s="16">
        <f t="shared" ca="1" si="76"/>
        <v>0</v>
      </c>
      <c r="BK115" s="16">
        <f t="shared" ca="1" si="58"/>
        <v>0</v>
      </c>
      <c r="BL115" s="6">
        <f t="shared" ca="1" si="59"/>
        <v>0</v>
      </c>
      <c r="BM115" s="92">
        <f t="shared" ca="1" si="77"/>
        <v>0</v>
      </c>
      <c r="BN115" s="16">
        <f t="shared" ca="1" si="78"/>
        <v>0</v>
      </c>
      <c r="BO115" s="16" t="str">
        <f t="shared" si="79"/>
        <v>OK</v>
      </c>
      <c r="BP115" s="16">
        <f t="shared" si="80"/>
        <v>0</v>
      </c>
      <c r="BQ115" s="93"/>
      <c r="BR115" s="16">
        <f t="shared" si="81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43101</v>
      </c>
      <c r="D116" s="65">
        <f>Ident!F116-C116+1-(INT((CHOOSE(WEEKDAY(C116),0,1,2,3,4,5,6)+(Ident!F116-C116+1))/7))-(INT((CHOOSE(WEEKDAY(C116),6,0,1,2,3,4,5)+(Ident!F116-C116+1))/7))</f>
        <v>-30785</v>
      </c>
      <c r="E116" s="6">
        <f>Kal!B$13-C116+1-(INT((CHOOSE(WEEKDAY(C116),0,1,2,3,4,5,6)+(Kal!B$13-C116+1))/7))-(INT((CHOOSE(WEEKDAY(C116),6,0,1,2,3,4,5)+(Kal!B$13-C116+1))/7))</f>
        <v>65</v>
      </c>
      <c r="F116" s="6">
        <f>Ident!F116-Kal!A$11+1-(INT((CHOOSE(WEEKDAY(Kal!A$11),0,1,2,3,4,5,6)+(Ident!F116-Kal!A$11+1))/7))-(INT((CHOOSE(WEEKDAY(Kal!A$11),6,0,1,2,3,4,5)+(Ident!F116-Kal!A$11+1))/7))</f>
        <v>-30785</v>
      </c>
      <c r="G116" s="6">
        <f>IF(AND(Ident!E116&lt;&gt;0,Ident!F116&lt;&gt;0),D116,IF(AND(Ident!E116&lt;&gt;0,Ident!F116=0),E116,IF(AND(Ident!E116=0,Ident!F116&lt;&gt;0),F116,ad5kw)))</f>
        <v>65</v>
      </c>
      <c r="H116" s="75">
        <f>ROUND(G116*Ident!L116,2)</f>
        <v>0</v>
      </c>
      <c r="I116" s="82"/>
      <c r="J116" s="73">
        <f>BerM1!W116+BerM2!W116+BerM3!W116</f>
        <v>0</v>
      </c>
      <c r="K116" s="73">
        <f t="shared" si="42"/>
        <v>0</v>
      </c>
      <c r="L116" s="73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6">
        <f>ROUND((BerM1!I116+BerM2!I116+BerM3!I116)/(malu1+malu2+malu3),2)</f>
        <v>0</v>
      </c>
      <c r="Q116" s="6">
        <f>ROUND((BerM1!J116+BerM2!J116+BerM3!J116)/(dima1+dima2+dima3),2)</f>
        <v>0</v>
      </c>
      <c r="R116" s="6">
        <f>ROUND((BerM1!K116+BerM2!K116+BerM3!K116)/(wome1+wome2+wome3),2)</f>
        <v>0</v>
      </c>
      <c r="S116" s="6">
        <f>ROUND((BerM1!L116+BerM2!L116+BerM3!L116)/(doje1+doje2+doje3),2)</f>
        <v>0</v>
      </c>
      <c r="T116" s="6">
        <f>ROUND((BerM1!M116+BerM2!M116+BerM3!M116)/(vrve1+vrve2+vrve3),2)</f>
        <v>0</v>
      </c>
      <c r="U116" s="6">
        <f>ROUND((BerM1!N116+BerM2!N116+BerM3!N116)/(zasa1+zasa2+zasa3),2)</f>
        <v>0</v>
      </c>
      <c r="V116" s="6">
        <f>ROUND((BerM1!O116+BerM2!O116+BerM3!O116)/(zodi1+zodi2+zodi3),2)</f>
        <v>0</v>
      </c>
      <c r="W116" s="6">
        <f>ROUND(('M1-In'!U116+'M2-In'!U116+'M3-In'!U116)*7/(malu1+malu2+malu3+dima1+dima2+dima3+wome1+wome2+wome3+doje1+doje2+doje3+vrve1+vrve2+vrve3+zasa1+zasa2+zasa3+zodi1+zodi2+zodi3),2)</f>
        <v>0</v>
      </c>
      <c r="X116" s="6">
        <f t="shared" si="60"/>
        <v>0</v>
      </c>
      <c r="Y116" s="16">
        <f t="shared" si="61"/>
        <v>0</v>
      </c>
      <c r="Z116" s="42">
        <f t="shared" si="62"/>
        <v>1</v>
      </c>
      <c r="AA116" s="16" t="str">
        <f t="shared" si="63"/>
        <v>Teilzeit</v>
      </c>
      <c r="AB116" s="16">
        <f>'M1-In'!AG116+'M1-In'!AH116+'M2-In'!AG116+'M2-In'!AH116+'M3-In'!AG116+'M3-In'!AH116</f>
        <v>0</v>
      </c>
      <c r="AC116" s="16">
        <f t="shared" si="64"/>
        <v>0</v>
      </c>
      <c r="AD116" s="16">
        <f t="shared" si="45"/>
        <v>0</v>
      </c>
      <c r="AE116" s="16">
        <f>'M1-In'!AI116+'M2-In'!AI116+'M3-In'!AI116</f>
        <v>0</v>
      </c>
      <c r="AF116" s="16">
        <f t="shared" si="65"/>
        <v>0</v>
      </c>
      <c r="AG116" s="16">
        <f t="shared" si="46"/>
        <v>0</v>
      </c>
      <c r="AH116" s="16">
        <f>'M1-In'!AJ116+'M2-In'!AJ116+'M3-In'!AJ116</f>
        <v>0</v>
      </c>
      <c r="AI116" s="16">
        <f t="shared" si="66"/>
        <v>0</v>
      </c>
      <c r="AJ116" s="16">
        <f t="shared" si="47"/>
        <v>0</v>
      </c>
      <c r="AK116" s="16">
        <f>'M1-In'!AK116+'M2-In'!AK116+'M3-In'!AK116</f>
        <v>0</v>
      </c>
      <c r="AL116" s="16">
        <f t="shared" si="67"/>
        <v>0</v>
      </c>
      <c r="AM116" s="16">
        <f t="shared" si="48"/>
        <v>0</v>
      </c>
      <c r="AN116" s="16">
        <f>'M1-In'!AL116+'M2-In'!AL116+'M3-In'!AL116</f>
        <v>0</v>
      </c>
      <c r="AO116" s="16">
        <f t="shared" si="68"/>
        <v>0</v>
      </c>
      <c r="AP116" s="16">
        <f t="shared" si="49"/>
        <v>0</v>
      </c>
      <c r="AQ116" s="16">
        <f>'M1-In'!AM116+'M2-In'!AM116+'M3-In'!AM116</f>
        <v>0</v>
      </c>
      <c r="AR116" s="16">
        <f t="shared" si="69"/>
        <v>0</v>
      </c>
      <c r="AS116" s="16">
        <f t="shared" si="50"/>
        <v>0</v>
      </c>
      <c r="AT116" s="16">
        <f>BerM1!AO116+BerM2!AO116+BerM3!AO116</f>
        <v>0</v>
      </c>
      <c r="AU116" s="16">
        <f t="shared" si="70"/>
        <v>0</v>
      </c>
      <c r="AV116" s="16">
        <f t="shared" si="51"/>
        <v>0</v>
      </c>
      <c r="AW116" s="16">
        <f ca="1">IF(A116=1,"Verbessern",MIN(gmk,BerM1!AQ116+BerM2!AQ116+BerM3!AQ116))</f>
        <v>0</v>
      </c>
      <c r="AX116" s="16">
        <f t="shared" ca="1" si="52"/>
        <v>0</v>
      </c>
      <c r="AY116" s="16">
        <f t="shared" ca="1" si="53"/>
        <v>0</v>
      </c>
      <c r="AZ116" s="16">
        <f t="shared" ca="1" si="54"/>
        <v>0</v>
      </c>
      <c r="BA116" s="6">
        <f t="shared" si="71"/>
        <v>0</v>
      </c>
      <c r="BB116" s="6">
        <f t="shared" si="55"/>
        <v>0</v>
      </c>
      <c r="BC116" s="285">
        <f t="shared" si="72"/>
        <v>0</v>
      </c>
      <c r="BD116" s="16">
        <f t="shared" ca="1" si="56"/>
        <v>0</v>
      </c>
      <c r="BE116" s="42">
        <f t="shared" ca="1" si="57"/>
        <v>0</v>
      </c>
      <c r="BF116" s="16">
        <f ca="1">IF(A116=1,"Verbessern",BerM1!AT116+BerM2!AT116+BerM3!AT116)</f>
        <v>0</v>
      </c>
      <c r="BG116" s="16">
        <f t="shared" ca="1" si="73"/>
        <v>0</v>
      </c>
      <c r="BH116" s="16">
        <f t="shared" ca="1" si="74"/>
        <v>0</v>
      </c>
      <c r="BI116" s="16">
        <f t="shared" ca="1" si="75"/>
        <v>0</v>
      </c>
      <c r="BJ116" s="16">
        <f t="shared" ca="1" si="76"/>
        <v>0</v>
      </c>
      <c r="BK116" s="16">
        <f t="shared" ca="1" si="58"/>
        <v>0</v>
      </c>
      <c r="BL116" s="6">
        <f t="shared" ca="1" si="59"/>
        <v>0</v>
      </c>
      <c r="BM116" s="92">
        <f t="shared" ca="1" si="77"/>
        <v>0</v>
      </c>
      <c r="BN116" s="16">
        <f t="shared" ca="1" si="78"/>
        <v>0</v>
      </c>
      <c r="BO116" s="16" t="str">
        <f t="shared" si="79"/>
        <v>OK</v>
      </c>
      <c r="BP116" s="16">
        <f t="shared" si="80"/>
        <v>0</v>
      </c>
      <c r="BQ116" s="93"/>
      <c r="BR116" s="16">
        <f t="shared" si="81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43101</v>
      </c>
      <c r="D117" s="65">
        <f>Ident!F117-C117+1-(INT((CHOOSE(WEEKDAY(C117),0,1,2,3,4,5,6)+(Ident!F117-C117+1))/7))-(INT((CHOOSE(WEEKDAY(C117),6,0,1,2,3,4,5)+(Ident!F117-C117+1))/7))</f>
        <v>-30785</v>
      </c>
      <c r="E117" s="6">
        <f>Kal!B$13-C117+1-(INT((CHOOSE(WEEKDAY(C117),0,1,2,3,4,5,6)+(Kal!B$13-C117+1))/7))-(INT((CHOOSE(WEEKDAY(C117),6,0,1,2,3,4,5)+(Kal!B$13-C117+1))/7))</f>
        <v>65</v>
      </c>
      <c r="F117" s="6">
        <f>Ident!F117-Kal!A$11+1-(INT((CHOOSE(WEEKDAY(Kal!A$11),0,1,2,3,4,5,6)+(Ident!F117-Kal!A$11+1))/7))-(INT((CHOOSE(WEEKDAY(Kal!A$11),6,0,1,2,3,4,5)+(Ident!F117-Kal!A$11+1))/7))</f>
        <v>-30785</v>
      </c>
      <c r="G117" s="6">
        <f>IF(AND(Ident!E117&lt;&gt;0,Ident!F117&lt;&gt;0),D117,IF(AND(Ident!E117&lt;&gt;0,Ident!F117=0),E117,IF(AND(Ident!E117=0,Ident!F117&lt;&gt;0),F117,ad5kw)))</f>
        <v>65</v>
      </c>
      <c r="H117" s="75">
        <f>ROUND(G117*Ident!L117,2)</f>
        <v>0</v>
      </c>
      <c r="I117" s="82"/>
      <c r="J117" s="73">
        <f>BerM1!W117+BerM2!W117+BerM3!W117</f>
        <v>0</v>
      </c>
      <c r="K117" s="73">
        <f t="shared" si="42"/>
        <v>0</v>
      </c>
      <c r="L117" s="73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6">
        <f>ROUND((BerM1!I117+BerM2!I117+BerM3!I117)/(malu1+malu2+malu3),2)</f>
        <v>0</v>
      </c>
      <c r="Q117" s="6">
        <f>ROUND((BerM1!J117+BerM2!J117+BerM3!J117)/(dima1+dima2+dima3),2)</f>
        <v>0</v>
      </c>
      <c r="R117" s="6">
        <f>ROUND((BerM1!K117+BerM2!K117+BerM3!K117)/(wome1+wome2+wome3),2)</f>
        <v>0</v>
      </c>
      <c r="S117" s="6">
        <f>ROUND((BerM1!L117+BerM2!L117+BerM3!L117)/(doje1+doje2+doje3),2)</f>
        <v>0</v>
      </c>
      <c r="T117" s="6">
        <f>ROUND((BerM1!M117+BerM2!M117+BerM3!M117)/(vrve1+vrve2+vrve3),2)</f>
        <v>0</v>
      </c>
      <c r="U117" s="6">
        <f>ROUND((BerM1!N117+BerM2!N117+BerM3!N117)/(zasa1+zasa2+zasa3),2)</f>
        <v>0</v>
      </c>
      <c r="V117" s="6">
        <f>ROUND((BerM1!O117+BerM2!O117+BerM3!O117)/(zodi1+zodi2+zodi3),2)</f>
        <v>0</v>
      </c>
      <c r="W117" s="6">
        <f>ROUND(('M1-In'!U117+'M2-In'!U117+'M3-In'!U117)*7/(malu1+malu2+malu3+dima1+dima2+dima3+wome1+wome2+wome3+doje1+doje2+doje3+vrve1+vrve2+vrve3+zasa1+zasa2+zasa3+zodi1+zodi2+zodi3),2)</f>
        <v>0</v>
      </c>
      <c r="X117" s="6">
        <f t="shared" si="60"/>
        <v>0</v>
      </c>
      <c r="Y117" s="16">
        <f t="shared" si="61"/>
        <v>0</v>
      </c>
      <c r="Z117" s="42">
        <f t="shared" si="62"/>
        <v>1</v>
      </c>
      <c r="AA117" s="16" t="str">
        <f t="shared" si="63"/>
        <v>Teilzeit</v>
      </c>
      <c r="AB117" s="16">
        <f>'M1-In'!AG117+'M1-In'!AH117+'M2-In'!AG117+'M2-In'!AH117+'M3-In'!AG117+'M3-In'!AH117</f>
        <v>0</v>
      </c>
      <c r="AC117" s="16">
        <f t="shared" si="64"/>
        <v>0</v>
      </c>
      <c r="AD117" s="16">
        <f t="shared" si="45"/>
        <v>0</v>
      </c>
      <c r="AE117" s="16">
        <f>'M1-In'!AI117+'M2-In'!AI117+'M3-In'!AI117</f>
        <v>0</v>
      </c>
      <c r="AF117" s="16">
        <f t="shared" si="65"/>
        <v>0</v>
      </c>
      <c r="AG117" s="16">
        <f t="shared" si="46"/>
        <v>0</v>
      </c>
      <c r="AH117" s="16">
        <f>'M1-In'!AJ117+'M2-In'!AJ117+'M3-In'!AJ117</f>
        <v>0</v>
      </c>
      <c r="AI117" s="16">
        <f t="shared" si="66"/>
        <v>0</v>
      </c>
      <c r="AJ117" s="16">
        <f t="shared" si="47"/>
        <v>0</v>
      </c>
      <c r="AK117" s="16">
        <f>'M1-In'!AK117+'M2-In'!AK117+'M3-In'!AK117</f>
        <v>0</v>
      </c>
      <c r="AL117" s="16">
        <f t="shared" si="67"/>
        <v>0</v>
      </c>
      <c r="AM117" s="16">
        <f t="shared" si="48"/>
        <v>0</v>
      </c>
      <c r="AN117" s="16">
        <f>'M1-In'!AL117+'M2-In'!AL117+'M3-In'!AL117</f>
        <v>0</v>
      </c>
      <c r="AO117" s="16">
        <f t="shared" si="68"/>
        <v>0</v>
      </c>
      <c r="AP117" s="16">
        <f t="shared" si="49"/>
        <v>0</v>
      </c>
      <c r="AQ117" s="16">
        <f>'M1-In'!AM117+'M2-In'!AM117+'M3-In'!AM117</f>
        <v>0</v>
      </c>
      <c r="AR117" s="16">
        <f t="shared" si="69"/>
        <v>0</v>
      </c>
      <c r="AS117" s="16">
        <f t="shared" si="50"/>
        <v>0</v>
      </c>
      <c r="AT117" s="16">
        <f>BerM1!AO117+BerM2!AO117+BerM3!AO117</f>
        <v>0</v>
      </c>
      <c r="AU117" s="16">
        <f t="shared" si="70"/>
        <v>0</v>
      </c>
      <c r="AV117" s="16">
        <f t="shared" si="51"/>
        <v>0</v>
      </c>
      <c r="AW117" s="16">
        <f ca="1">IF(A117=1,"Verbessern",MIN(gmk,BerM1!AQ117+BerM2!AQ117+BerM3!AQ117))</f>
        <v>0</v>
      </c>
      <c r="AX117" s="16">
        <f t="shared" ca="1" si="52"/>
        <v>0</v>
      </c>
      <c r="AY117" s="16">
        <f t="shared" ca="1" si="53"/>
        <v>0</v>
      </c>
      <c r="AZ117" s="16">
        <f t="shared" ca="1" si="54"/>
        <v>0</v>
      </c>
      <c r="BA117" s="6">
        <f t="shared" si="71"/>
        <v>0</v>
      </c>
      <c r="BB117" s="6">
        <f t="shared" si="55"/>
        <v>0</v>
      </c>
      <c r="BC117" s="285">
        <f t="shared" si="72"/>
        <v>0</v>
      </c>
      <c r="BD117" s="16">
        <f t="shared" ca="1" si="56"/>
        <v>0</v>
      </c>
      <c r="BE117" s="42">
        <f t="shared" ca="1" si="57"/>
        <v>0</v>
      </c>
      <c r="BF117" s="16">
        <f ca="1">IF(A117=1,"Verbessern",BerM1!AT117+BerM2!AT117+BerM3!AT117)</f>
        <v>0</v>
      </c>
      <c r="BG117" s="16">
        <f t="shared" ca="1" si="73"/>
        <v>0</v>
      </c>
      <c r="BH117" s="16">
        <f t="shared" ca="1" si="74"/>
        <v>0</v>
      </c>
      <c r="BI117" s="16">
        <f t="shared" ca="1" si="75"/>
        <v>0</v>
      </c>
      <c r="BJ117" s="16">
        <f t="shared" ca="1" si="76"/>
        <v>0</v>
      </c>
      <c r="BK117" s="16">
        <f t="shared" ca="1" si="58"/>
        <v>0</v>
      </c>
      <c r="BL117" s="6">
        <f t="shared" ca="1" si="59"/>
        <v>0</v>
      </c>
      <c r="BM117" s="92">
        <f t="shared" ca="1" si="77"/>
        <v>0</v>
      </c>
      <c r="BN117" s="16">
        <f t="shared" ca="1" si="78"/>
        <v>0</v>
      </c>
      <c r="BO117" s="16" t="str">
        <f t="shared" si="79"/>
        <v>OK</v>
      </c>
      <c r="BP117" s="16">
        <f t="shared" si="80"/>
        <v>0</v>
      </c>
      <c r="BQ117" s="93"/>
      <c r="BR117" s="16">
        <f t="shared" si="81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43101</v>
      </c>
      <c r="D118" s="65">
        <f>Ident!F118-C118+1-(INT((CHOOSE(WEEKDAY(C118),0,1,2,3,4,5,6)+(Ident!F118-C118+1))/7))-(INT((CHOOSE(WEEKDAY(C118),6,0,1,2,3,4,5)+(Ident!F118-C118+1))/7))</f>
        <v>-30785</v>
      </c>
      <c r="E118" s="6">
        <f>Kal!B$13-C118+1-(INT((CHOOSE(WEEKDAY(C118),0,1,2,3,4,5,6)+(Kal!B$13-C118+1))/7))-(INT((CHOOSE(WEEKDAY(C118),6,0,1,2,3,4,5)+(Kal!B$13-C118+1))/7))</f>
        <v>65</v>
      </c>
      <c r="F118" s="6">
        <f>Ident!F118-Kal!A$11+1-(INT((CHOOSE(WEEKDAY(Kal!A$11),0,1,2,3,4,5,6)+(Ident!F118-Kal!A$11+1))/7))-(INT((CHOOSE(WEEKDAY(Kal!A$11),6,0,1,2,3,4,5)+(Ident!F118-Kal!A$11+1))/7))</f>
        <v>-30785</v>
      </c>
      <c r="G118" s="6">
        <f>IF(AND(Ident!E118&lt;&gt;0,Ident!F118&lt;&gt;0),D118,IF(AND(Ident!E118&lt;&gt;0,Ident!F118=0),E118,IF(AND(Ident!E118=0,Ident!F118&lt;&gt;0),F118,ad5kw)))</f>
        <v>65</v>
      </c>
      <c r="H118" s="75">
        <f>ROUND(G118*Ident!L118,2)</f>
        <v>0</v>
      </c>
      <c r="I118" s="82"/>
      <c r="J118" s="73">
        <f>BerM1!W118+BerM2!W118+BerM3!W118</f>
        <v>0</v>
      </c>
      <c r="K118" s="73">
        <f t="shared" si="42"/>
        <v>0</v>
      </c>
      <c r="L118" s="73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6">
        <f>ROUND((BerM1!I118+BerM2!I118+BerM3!I118)/(malu1+malu2+malu3),2)</f>
        <v>0</v>
      </c>
      <c r="Q118" s="6">
        <f>ROUND((BerM1!J118+BerM2!J118+BerM3!J118)/(dima1+dima2+dima3),2)</f>
        <v>0</v>
      </c>
      <c r="R118" s="6">
        <f>ROUND((BerM1!K118+BerM2!K118+BerM3!K118)/(wome1+wome2+wome3),2)</f>
        <v>0</v>
      </c>
      <c r="S118" s="6">
        <f>ROUND((BerM1!L118+BerM2!L118+BerM3!L118)/(doje1+doje2+doje3),2)</f>
        <v>0</v>
      </c>
      <c r="T118" s="6">
        <f>ROUND((BerM1!M118+BerM2!M118+BerM3!M118)/(vrve1+vrve2+vrve3),2)</f>
        <v>0</v>
      </c>
      <c r="U118" s="6">
        <f>ROUND((BerM1!N118+BerM2!N118+BerM3!N118)/(zasa1+zasa2+zasa3),2)</f>
        <v>0</v>
      </c>
      <c r="V118" s="6">
        <f>ROUND((BerM1!O118+BerM2!O118+BerM3!O118)/(zodi1+zodi2+zodi3),2)</f>
        <v>0</v>
      </c>
      <c r="W118" s="6">
        <f>ROUND(('M1-In'!U118+'M2-In'!U118+'M3-In'!U118)*7/(malu1+malu2+malu3+dima1+dima2+dima3+wome1+wome2+wome3+doje1+doje2+doje3+vrve1+vrve2+vrve3+zasa1+zasa2+zasa3+zodi1+zodi2+zodi3),2)</f>
        <v>0</v>
      </c>
      <c r="X118" s="6">
        <f t="shared" si="60"/>
        <v>0</v>
      </c>
      <c r="Y118" s="16">
        <f t="shared" si="61"/>
        <v>0</v>
      </c>
      <c r="Z118" s="42">
        <f t="shared" si="62"/>
        <v>1</v>
      </c>
      <c r="AA118" s="16" t="str">
        <f t="shared" si="63"/>
        <v>Teilzeit</v>
      </c>
      <c r="AB118" s="16">
        <f>'M1-In'!AG118+'M1-In'!AH118+'M2-In'!AG118+'M2-In'!AH118+'M3-In'!AG118+'M3-In'!AH118</f>
        <v>0</v>
      </c>
      <c r="AC118" s="16">
        <f t="shared" si="64"/>
        <v>0</v>
      </c>
      <c r="AD118" s="16">
        <f t="shared" si="45"/>
        <v>0</v>
      </c>
      <c r="AE118" s="16">
        <f>'M1-In'!AI118+'M2-In'!AI118+'M3-In'!AI118</f>
        <v>0</v>
      </c>
      <c r="AF118" s="16">
        <f t="shared" si="65"/>
        <v>0</v>
      </c>
      <c r="AG118" s="16">
        <f t="shared" si="46"/>
        <v>0</v>
      </c>
      <c r="AH118" s="16">
        <f>'M1-In'!AJ118+'M2-In'!AJ118+'M3-In'!AJ118</f>
        <v>0</v>
      </c>
      <c r="AI118" s="16">
        <f t="shared" si="66"/>
        <v>0</v>
      </c>
      <c r="AJ118" s="16">
        <f t="shared" si="47"/>
        <v>0</v>
      </c>
      <c r="AK118" s="16">
        <f>'M1-In'!AK118+'M2-In'!AK118+'M3-In'!AK118</f>
        <v>0</v>
      </c>
      <c r="AL118" s="16">
        <f t="shared" si="67"/>
        <v>0</v>
      </c>
      <c r="AM118" s="16">
        <f t="shared" si="48"/>
        <v>0</v>
      </c>
      <c r="AN118" s="16">
        <f>'M1-In'!AL118+'M2-In'!AL118+'M3-In'!AL118</f>
        <v>0</v>
      </c>
      <c r="AO118" s="16">
        <f t="shared" si="68"/>
        <v>0</v>
      </c>
      <c r="AP118" s="16">
        <f t="shared" si="49"/>
        <v>0</v>
      </c>
      <c r="AQ118" s="16">
        <f>'M1-In'!AM118+'M2-In'!AM118+'M3-In'!AM118</f>
        <v>0</v>
      </c>
      <c r="AR118" s="16">
        <f t="shared" si="69"/>
        <v>0</v>
      </c>
      <c r="AS118" s="16">
        <f t="shared" si="50"/>
        <v>0</v>
      </c>
      <c r="AT118" s="16">
        <f>BerM1!AO118+BerM2!AO118+BerM3!AO118</f>
        <v>0</v>
      </c>
      <c r="AU118" s="16">
        <f t="shared" si="70"/>
        <v>0</v>
      </c>
      <c r="AV118" s="16">
        <f t="shared" si="51"/>
        <v>0</v>
      </c>
      <c r="AW118" s="16">
        <f ca="1">IF(A118=1,"Verbessern",MIN(gmk,BerM1!AQ118+BerM2!AQ118+BerM3!AQ118))</f>
        <v>0</v>
      </c>
      <c r="AX118" s="16">
        <f t="shared" ca="1" si="52"/>
        <v>0</v>
      </c>
      <c r="AY118" s="16">
        <f t="shared" ca="1" si="53"/>
        <v>0</v>
      </c>
      <c r="AZ118" s="16">
        <f t="shared" ca="1" si="54"/>
        <v>0</v>
      </c>
      <c r="BA118" s="6">
        <f t="shared" si="71"/>
        <v>0</v>
      </c>
      <c r="BB118" s="6">
        <f t="shared" si="55"/>
        <v>0</v>
      </c>
      <c r="BC118" s="285">
        <f t="shared" si="72"/>
        <v>0</v>
      </c>
      <c r="BD118" s="16">
        <f t="shared" ca="1" si="56"/>
        <v>0</v>
      </c>
      <c r="BE118" s="42">
        <f t="shared" ca="1" si="57"/>
        <v>0</v>
      </c>
      <c r="BF118" s="16">
        <f ca="1">IF(A118=1,"Verbessern",BerM1!AT118+BerM2!AT118+BerM3!AT118)</f>
        <v>0</v>
      </c>
      <c r="BG118" s="16">
        <f t="shared" ca="1" si="73"/>
        <v>0</v>
      </c>
      <c r="BH118" s="16">
        <f t="shared" ca="1" si="74"/>
        <v>0</v>
      </c>
      <c r="BI118" s="16">
        <f t="shared" ca="1" si="75"/>
        <v>0</v>
      </c>
      <c r="BJ118" s="16">
        <f t="shared" ca="1" si="76"/>
        <v>0</v>
      </c>
      <c r="BK118" s="16">
        <f t="shared" ca="1" si="58"/>
        <v>0</v>
      </c>
      <c r="BL118" s="6">
        <f t="shared" ca="1" si="59"/>
        <v>0</v>
      </c>
      <c r="BM118" s="92">
        <f t="shared" ca="1" si="77"/>
        <v>0</v>
      </c>
      <c r="BN118" s="16">
        <f t="shared" ca="1" si="78"/>
        <v>0</v>
      </c>
      <c r="BO118" s="16" t="str">
        <f t="shared" si="79"/>
        <v>OK</v>
      </c>
      <c r="BP118" s="16">
        <f t="shared" si="80"/>
        <v>0</v>
      </c>
      <c r="BQ118" s="93"/>
      <c r="BR118" s="16">
        <f t="shared" si="81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43101</v>
      </c>
      <c r="D119" s="65">
        <f>Ident!F119-C119+1-(INT((CHOOSE(WEEKDAY(C119),0,1,2,3,4,5,6)+(Ident!F119-C119+1))/7))-(INT((CHOOSE(WEEKDAY(C119),6,0,1,2,3,4,5)+(Ident!F119-C119+1))/7))</f>
        <v>-30785</v>
      </c>
      <c r="E119" s="6">
        <f>Kal!B$13-C119+1-(INT((CHOOSE(WEEKDAY(C119),0,1,2,3,4,5,6)+(Kal!B$13-C119+1))/7))-(INT((CHOOSE(WEEKDAY(C119),6,0,1,2,3,4,5)+(Kal!B$13-C119+1))/7))</f>
        <v>65</v>
      </c>
      <c r="F119" s="6">
        <f>Ident!F119-Kal!A$11+1-(INT((CHOOSE(WEEKDAY(Kal!A$11),0,1,2,3,4,5,6)+(Ident!F119-Kal!A$11+1))/7))-(INT((CHOOSE(WEEKDAY(Kal!A$11),6,0,1,2,3,4,5)+(Ident!F119-Kal!A$11+1))/7))</f>
        <v>-30785</v>
      </c>
      <c r="G119" s="6">
        <f>IF(AND(Ident!E119&lt;&gt;0,Ident!F119&lt;&gt;0),D119,IF(AND(Ident!E119&lt;&gt;0,Ident!F119=0),E119,IF(AND(Ident!E119=0,Ident!F119&lt;&gt;0),F119,ad5kw)))</f>
        <v>65</v>
      </c>
      <c r="H119" s="75">
        <f>ROUND(G119*Ident!L119,2)</f>
        <v>0</v>
      </c>
      <c r="I119" s="82"/>
      <c r="J119" s="73">
        <f>BerM1!W119+BerM2!W119+BerM3!W119</f>
        <v>0</v>
      </c>
      <c r="K119" s="73">
        <f t="shared" si="42"/>
        <v>0</v>
      </c>
      <c r="L119" s="73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6">
        <f>ROUND((BerM1!I119+BerM2!I119+BerM3!I119)/(malu1+malu2+malu3),2)</f>
        <v>0</v>
      </c>
      <c r="Q119" s="6">
        <f>ROUND((BerM1!J119+BerM2!J119+BerM3!J119)/(dima1+dima2+dima3),2)</f>
        <v>0</v>
      </c>
      <c r="R119" s="6">
        <f>ROUND((BerM1!K119+BerM2!K119+BerM3!K119)/(wome1+wome2+wome3),2)</f>
        <v>0</v>
      </c>
      <c r="S119" s="6">
        <f>ROUND((BerM1!L119+BerM2!L119+BerM3!L119)/(doje1+doje2+doje3),2)</f>
        <v>0</v>
      </c>
      <c r="T119" s="6">
        <f>ROUND((BerM1!M119+BerM2!M119+BerM3!M119)/(vrve1+vrve2+vrve3),2)</f>
        <v>0</v>
      </c>
      <c r="U119" s="6">
        <f>ROUND((BerM1!N119+BerM2!N119+BerM3!N119)/(zasa1+zasa2+zasa3),2)</f>
        <v>0</v>
      </c>
      <c r="V119" s="6">
        <f>ROUND((BerM1!O119+BerM2!O119+BerM3!O119)/(zodi1+zodi2+zodi3),2)</f>
        <v>0</v>
      </c>
      <c r="W119" s="6">
        <f>ROUND(('M1-In'!U119+'M2-In'!U119+'M3-In'!U119)*7/(malu1+malu2+malu3+dima1+dima2+dima3+wome1+wome2+wome3+doje1+doje2+doje3+vrve1+vrve2+vrve3+zasa1+zasa2+zasa3+zodi1+zodi2+zodi3),2)</f>
        <v>0</v>
      </c>
      <c r="X119" s="6">
        <f t="shared" si="60"/>
        <v>0</v>
      </c>
      <c r="Y119" s="16">
        <f t="shared" si="61"/>
        <v>0</v>
      </c>
      <c r="Z119" s="42">
        <f t="shared" si="62"/>
        <v>1</v>
      </c>
      <c r="AA119" s="16" t="str">
        <f t="shared" si="63"/>
        <v>Teilzeit</v>
      </c>
      <c r="AB119" s="16">
        <f>'M1-In'!AG119+'M1-In'!AH119+'M2-In'!AG119+'M2-In'!AH119+'M3-In'!AG119+'M3-In'!AH119</f>
        <v>0</v>
      </c>
      <c r="AC119" s="16">
        <f t="shared" si="64"/>
        <v>0</v>
      </c>
      <c r="AD119" s="16">
        <f t="shared" si="45"/>
        <v>0</v>
      </c>
      <c r="AE119" s="16">
        <f>'M1-In'!AI119+'M2-In'!AI119+'M3-In'!AI119</f>
        <v>0</v>
      </c>
      <c r="AF119" s="16">
        <f t="shared" si="65"/>
        <v>0</v>
      </c>
      <c r="AG119" s="16">
        <f t="shared" si="46"/>
        <v>0</v>
      </c>
      <c r="AH119" s="16">
        <f>'M1-In'!AJ119+'M2-In'!AJ119+'M3-In'!AJ119</f>
        <v>0</v>
      </c>
      <c r="AI119" s="16">
        <f t="shared" si="66"/>
        <v>0</v>
      </c>
      <c r="AJ119" s="16">
        <f t="shared" si="47"/>
        <v>0</v>
      </c>
      <c r="AK119" s="16">
        <f>'M1-In'!AK119+'M2-In'!AK119+'M3-In'!AK119</f>
        <v>0</v>
      </c>
      <c r="AL119" s="16">
        <f t="shared" si="67"/>
        <v>0</v>
      </c>
      <c r="AM119" s="16">
        <f t="shared" si="48"/>
        <v>0</v>
      </c>
      <c r="AN119" s="16">
        <f>'M1-In'!AL119+'M2-In'!AL119+'M3-In'!AL119</f>
        <v>0</v>
      </c>
      <c r="AO119" s="16">
        <f t="shared" si="68"/>
        <v>0</v>
      </c>
      <c r="AP119" s="16">
        <f t="shared" si="49"/>
        <v>0</v>
      </c>
      <c r="AQ119" s="16">
        <f>'M1-In'!AM119+'M2-In'!AM119+'M3-In'!AM119</f>
        <v>0</v>
      </c>
      <c r="AR119" s="16">
        <f t="shared" si="69"/>
        <v>0</v>
      </c>
      <c r="AS119" s="16">
        <f t="shared" si="50"/>
        <v>0</v>
      </c>
      <c r="AT119" s="16">
        <f>BerM1!AO119+BerM2!AO119+BerM3!AO119</f>
        <v>0</v>
      </c>
      <c r="AU119" s="16">
        <f t="shared" si="70"/>
        <v>0</v>
      </c>
      <c r="AV119" s="16">
        <f t="shared" si="51"/>
        <v>0</v>
      </c>
      <c r="AW119" s="16">
        <f ca="1">IF(A119=1,"Verbessern",MIN(gmk,BerM1!AQ119+BerM2!AQ119+BerM3!AQ119))</f>
        <v>0</v>
      </c>
      <c r="AX119" s="16">
        <f t="shared" ca="1" si="52"/>
        <v>0</v>
      </c>
      <c r="AY119" s="16">
        <f t="shared" ca="1" si="53"/>
        <v>0</v>
      </c>
      <c r="AZ119" s="16">
        <f t="shared" ca="1" si="54"/>
        <v>0</v>
      </c>
      <c r="BA119" s="6">
        <f t="shared" si="71"/>
        <v>0</v>
      </c>
      <c r="BB119" s="6">
        <f t="shared" si="55"/>
        <v>0</v>
      </c>
      <c r="BC119" s="285">
        <f t="shared" si="72"/>
        <v>0</v>
      </c>
      <c r="BD119" s="16">
        <f t="shared" ca="1" si="56"/>
        <v>0</v>
      </c>
      <c r="BE119" s="42">
        <f t="shared" ca="1" si="57"/>
        <v>0</v>
      </c>
      <c r="BF119" s="16">
        <f ca="1">IF(A119=1,"Verbessern",BerM1!AT119+BerM2!AT119+BerM3!AT119)</f>
        <v>0</v>
      </c>
      <c r="BG119" s="16">
        <f t="shared" ca="1" si="73"/>
        <v>0</v>
      </c>
      <c r="BH119" s="16">
        <f t="shared" ca="1" si="74"/>
        <v>0</v>
      </c>
      <c r="BI119" s="16">
        <f t="shared" ca="1" si="75"/>
        <v>0</v>
      </c>
      <c r="BJ119" s="16">
        <f t="shared" ca="1" si="76"/>
        <v>0</v>
      </c>
      <c r="BK119" s="16">
        <f t="shared" ca="1" si="58"/>
        <v>0</v>
      </c>
      <c r="BL119" s="6">
        <f t="shared" ca="1" si="59"/>
        <v>0</v>
      </c>
      <c r="BM119" s="92">
        <f t="shared" ca="1" si="77"/>
        <v>0</v>
      </c>
      <c r="BN119" s="16">
        <f t="shared" ca="1" si="78"/>
        <v>0</v>
      </c>
      <c r="BO119" s="16" t="str">
        <f t="shared" si="79"/>
        <v>OK</v>
      </c>
      <c r="BP119" s="16">
        <f t="shared" si="80"/>
        <v>0</v>
      </c>
      <c r="BQ119" s="93"/>
      <c r="BR119" s="16">
        <f t="shared" si="81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43101</v>
      </c>
      <c r="D120" s="65">
        <f>Ident!F120-C120+1-(INT((CHOOSE(WEEKDAY(C120),0,1,2,3,4,5,6)+(Ident!F120-C120+1))/7))-(INT((CHOOSE(WEEKDAY(C120),6,0,1,2,3,4,5)+(Ident!F120-C120+1))/7))</f>
        <v>-30785</v>
      </c>
      <c r="E120" s="6">
        <f>Kal!B$13-C120+1-(INT((CHOOSE(WEEKDAY(C120),0,1,2,3,4,5,6)+(Kal!B$13-C120+1))/7))-(INT((CHOOSE(WEEKDAY(C120),6,0,1,2,3,4,5)+(Kal!B$13-C120+1))/7))</f>
        <v>65</v>
      </c>
      <c r="F120" s="6">
        <f>Ident!F120-Kal!A$11+1-(INT((CHOOSE(WEEKDAY(Kal!A$11),0,1,2,3,4,5,6)+(Ident!F120-Kal!A$11+1))/7))-(INT((CHOOSE(WEEKDAY(Kal!A$11),6,0,1,2,3,4,5)+(Ident!F120-Kal!A$11+1))/7))</f>
        <v>-30785</v>
      </c>
      <c r="G120" s="6">
        <f>IF(AND(Ident!E120&lt;&gt;0,Ident!F120&lt;&gt;0),D120,IF(AND(Ident!E120&lt;&gt;0,Ident!F120=0),E120,IF(AND(Ident!E120=0,Ident!F120&lt;&gt;0),F120,ad5kw)))</f>
        <v>65</v>
      </c>
      <c r="H120" s="75">
        <f>ROUND(G120*Ident!L120,2)</f>
        <v>0</v>
      </c>
      <c r="I120" s="82"/>
      <c r="J120" s="73">
        <f>BerM1!W120+BerM2!W120+BerM3!W120</f>
        <v>0</v>
      </c>
      <c r="K120" s="73">
        <f t="shared" si="42"/>
        <v>0</v>
      </c>
      <c r="L120" s="73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6">
        <f>ROUND((BerM1!I120+BerM2!I120+BerM3!I120)/(malu1+malu2+malu3),2)</f>
        <v>0</v>
      </c>
      <c r="Q120" s="6">
        <f>ROUND((BerM1!J120+BerM2!J120+BerM3!J120)/(dima1+dima2+dima3),2)</f>
        <v>0</v>
      </c>
      <c r="R120" s="6">
        <f>ROUND((BerM1!K120+BerM2!K120+BerM3!K120)/(wome1+wome2+wome3),2)</f>
        <v>0</v>
      </c>
      <c r="S120" s="6">
        <f>ROUND((BerM1!L120+BerM2!L120+BerM3!L120)/(doje1+doje2+doje3),2)</f>
        <v>0</v>
      </c>
      <c r="T120" s="6">
        <f>ROUND((BerM1!M120+BerM2!M120+BerM3!M120)/(vrve1+vrve2+vrve3),2)</f>
        <v>0</v>
      </c>
      <c r="U120" s="6">
        <f>ROUND((BerM1!N120+BerM2!N120+BerM3!N120)/(zasa1+zasa2+zasa3),2)</f>
        <v>0</v>
      </c>
      <c r="V120" s="6">
        <f>ROUND((BerM1!O120+BerM2!O120+BerM3!O120)/(zodi1+zodi2+zodi3),2)</f>
        <v>0</v>
      </c>
      <c r="W120" s="6">
        <f>ROUND(('M1-In'!U120+'M2-In'!U120+'M3-In'!U120)*7/(malu1+malu2+malu3+dima1+dima2+dima3+wome1+wome2+wome3+doje1+doje2+doje3+vrve1+vrve2+vrve3+zasa1+zasa2+zasa3+zodi1+zodi2+zodi3),2)</f>
        <v>0</v>
      </c>
      <c r="X120" s="6">
        <f t="shared" si="60"/>
        <v>0</v>
      </c>
      <c r="Y120" s="16">
        <f t="shared" si="61"/>
        <v>0</v>
      </c>
      <c r="Z120" s="42">
        <f t="shared" si="62"/>
        <v>1</v>
      </c>
      <c r="AA120" s="16" t="str">
        <f t="shared" si="63"/>
        <v>Teilzeit</v>
      </c>
      <c r="AB120" s="16">
        <f>'M1-In'!AG120+'M1-In'!AH120+'M2-In'!AG120+'M2-In'!AH120+'M3-In'!AG120+'M3-In'!AH120</f>
        <v>0</v>
      </c>
      <c r="AC120" s="16">
        <f t="shared" si="64"/>
        <v>0</v>
      </c>
      <c r="AD120" s="16">
        <f t="shared" si="45"/>
        <v>0</v>
      </c>
      <c r="AE120" s="16">
        <f>'M1-In'!AI120+'M2-In'!AI120+'M3-In'!AI120</f>
        <v>0</v>
      </c>
      <c r="AF120" s="16">
        <f t="shared" si="65"/>
        <v>0</v>
      </c>
      <c r="AG120" s="16">
        <f t="shared" si="46"/>
        <v>0</v>
      </c>
      <c r="AH120" s="16">
        <f>'M1-In'!AJ120+'M2-In'!AJ120+'M3-In'!AJ120</f>
        <v>0</v>
      </c>
      <c r="AI120" s="16">
        <f t="shared" si="66"/>
        <v>0</v>
      </c>
      <c r="AJ120" s="16">
        <f t="shared" si="47"/>
        <v>0</v>
      </c>
      <c r="AK120" s="16">
        <f>'M1-In'!AK120+'M2-In'!AK120+'M3-In'!AK120</f>
        <v>0</v>
      </c>
      <c r="AL120" s="16">
        <f t="shared" si="67"/>
        <v>0</v>
      </c>
      <c r="AM120" s="16">
        <f t="shared" si="48"/>
        <v>0</v>
      </c>
      <c r="AN120" s="16">
        <f>'M1-In'!AL120+'M2-In'!AL120+'M3-In'!AL120</f>
        <v>0</v>
      </c>
      <c r="AO120" s="16">
        <f t="shared" si="68"/>
        <v>0</v>
      </c>
      <c r="AP120" s="16">
        <f t="shared" si="49"/>
        <v>0</v>
      </c>
      <c r="AQ120" s="16">
        <f>'M1-In'!AM120+'M2-In'!AM120+'M3-In'!AM120</f>
        <v>0</v>
      </c>
      <c r="AR120" s="16">
        <f t="shared" si="69"/>
        <v>0</v>
      </c>
      <c r="AS120" s="16">
        <f t="shared" si="50"/>
        <v>0</v>
      </c>
      <c r="AT120" s="16">
        <f>BerM1!AO120+BerM2!AO120+BerM3!AO120</f>
        <v>0</v>
      </c>
      <c r="AU120" s="16">
        <f t="shared" si="70"/>
        <v>0</v>
      </c>
      <c r="AV120" s="16">
        <f t="shared" si="51"/>
        <v>0</v>
      </c>
      <c r="AW120" s="16">
        <f ca="1">IF(A120=1,"Verbessern",MIN(gmk,BerM1!AQ120+BerM2!AQ120+BerM3!AQ120))</f>
        <v>0</v>
      </c>
      <c r="AX120" s="16">
        <f t="shared" ca="1" si="52"/>
        <v>0</v>
      </c>
      <c r="AY120" s="16">
        <f t="shared" ca="1" si="53"/>
        <v>0</v>
      </c>
      <c r="AZ120" s="16">
        <f t="shared" ca="1" si="54"/>
        <v>0</v>
      </c>
      <c r="BA120" s="6">
        <f t="shared" si="71"/>
        <v>0</v>
      </c>
      <c r="BB120" s="6">
        <f t="shared" si="55"/>
        <v>0</v>
      </c>
      <c r="BC120" s="285">
        <f t="shared" si="72"/>
        <v>0</v>
      </c>
      <c r="BD120" s="16">
        <f t="shared" ca="1" si="56"/>
        <v>0</v>
      </c>
      <c r="BE120" s="42">
        <f t="shared" ca="1" si="57"/>
        <v>0</v>
      </c>
      <c r="BF120" s="16">
        <f ca="1">IF(A120=1,"Verbessern",BerM1!AT120+BerM2!AT120+BerM3!AT120)</f>
        <v>0</v>
      </c>
      <c r="BG120" s="16">
        <f t="shared" ca="1" si="73"/>
        <v>0</v>
      </c>
      <c r="BH120" s="16">
        <f t="shared" ca="1" si="74"/>
        <v>0</v>
      </c>
      <c r="BI120" s="16">
        <f t="shared" ca="1" si="75"/>
        <v>0</v>
      </c>
      <c r="BJ120" s="16">
        <f t="shared" ca="1" si="76"/>
        <v>0</v>
      </c>
      <c r="BK120" s="16">
        <f t="shared" ca="1" si="58"/>
        <v>0</v>
      </c>
      <c r="BL120" s="6">
        <f t="shared" ca="1" si="59"/>
        <v>0</v>
      </c>
      <c r="BM120" s="92">
        <f t="shared" ca="1" si="77"/>
        <v>0</v>
      </c>
      <c r="BN120" s="16">
        <f t="shared" ca="1" si="78"/>
        <v>0</v>
      </c>
      <c r="BO120" s="16" t="str">
        <f t="shared" si="79"/>
        <v>OK</v>
      </c>
      <c r="BP120" s="16">
        <f t="shared" si="80"/>
        <v>0</v>
      </c>
      <c r="BQ120" s="93"/>
      <c r="BR120" s="16">
        <f t="shared" si="81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43101</v>
      </c>
      <c r="D121" s="65">
        <f>Ident!F121-C121+1-(INT((CHOOSE(WEEKDAY(C121),0,1,2,3,4,5,6)+(Ident!F121-C121+1))/7))-(INT((CHOOSE(WEEKDAY(C121),6,0,1,2,3,4,5)+(Ident!F121-C121+1))/7))</f>
        <v>-30785</v>
      </c>
      <c r="E121" s="6">
        <f>Kal!B$13-C121+1-(INT((CHOOSE(WEEKDAY(C121),0,1,2,3,4,5,6)+(Kal!B$13-C121+1))/7))-(INT((CHOOSE(WEEKDAY(C121),6,0,1,2,3,4,5)+(Kal!B$13-C121+1))/7))</f>
        <v>65</v>
      </c>
      <c r="F121" s="6">
        <f>Ident!F121-Kal!A$11+1-(INT((CHOOSE(WEEKDAY(Kal!A$11),0,1,2,3,4,5,6)+(Ident!F121-Kal!A$11+1))/7))-(INT((CHOOSE(WEEKDAY(Kal!A$11),6,0,1,2,3,4,5)+(Ident!F121-Kal!A$11+1))/7))</f>
        <v>-30785</v>
      </c>
      <c r="G121" s="6">
        <f>IF(AND(Ident!E121&lt;&gt;0,Ident!F121&lt;&gt;0),D121,IF(AND(Ident!E121&lt;&gt;0,Ident!F121=0),E121,IF(AND(Ident!E121=0,Ident!F121&lt;&gt;0),F121,ad5kw)))</f>
        <v>65</v>
      </c>
      <c r="H121" s="75">
        <f>ROUND(G121*Ident!L121,2)</f>
        <v>0</v>
      </c>
      <c r="I121" s="82"/>
      <c r="J121" s="73">
        <f>BerM1!W121+BerM2!W121+BerM3!W121</f>
        <v>0</v>
      </c>
      <c r="K121" s="73">
        <f t="shared" si="42"/>
        <v>0</v>
      </c>
      <c r="L121" s="73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6">
        <f>ROUND((BerM1!I121+BerM2!I121+BerM3!I121)/(malu1+malu2+malu3),2)</f>
        <v>0</v>
      </c>
      <c r="Q121" s="6">
        <f>ROUND((BerM1!J121+BerM2!J121+BerM3!J121)/(dima1+dima2+dima3),2)</f>
        <v>0</v>
      </c>
      <c r="R121" s="6">
        <f>ROUND((BerM1!K121+BerM2!K121+BerM3!K121)/(wome1+wome2+wome3),2)</f>
        <v>0</v>
      </c>
      <c r="S121" s="6">
        <f>ROUND((BerM1!L121+BerM2!L121+BerM3!L121)/(doje1+doje2+doje3),2)</f>
        <v>0</v>
      </c>
      <c r="T121" s="6">
        <f>ROUND((BerM1!M121+BerM2!M121+BerM3!M121)/(vrve1+vrve2+vrve3),2)</f>
        <v>0</v>
      </c>
      <c r="U121" s="6">
        <f>ROUND((BerM1!N121+BerM2!N121+BerM3!N121)/(zasa1+zasa2+zasa3),2)</f>
        <v>0</v>
      </c>
      <c r="V121" s="6">
        <f>ROUND((BerM1!O121+BerM2!O121+BerM3!O121)/(zodi1+zodi2+zodi3),2)</f>
        <v>0</v>
      </c>
      <c r="W121" s="6">
        <f>ROUND(('M1-In'!U121+'M2-In'!U121+'M3-In'!U121)*7/(malu1+malu2+malu3+dima1+dima2+dima3+wome1+wome2+wome3+doje1+doje2+doje3+vrve1+vrve2+vrve3+zasa1+zasa2+zasa3+zodi1+zodi2+zodi3),2)</f>
        <v>0</v>
      </c>
      <c r="X121" s="6">
        <f t="shared" si="60"/>
        <v>0</v>
      </c>
      <c r="Y121" s="16">
        <f t="shared" si="61"/>
        <v>0</v>
      </c>
      <c r="Z121" s="42">
        <f t="shared" si="62"/>
        <v>1</v>
      </c>
      <c r="AA121" s="16" t="str">
        <f t="shared" si="63"/>
        <v>Teilzeit</v>
      </c>
      <c r="AB121" s="16">
        <f>'M1-In'!AG121+'M1-In'!AH121+'M2-In'!AG121+'M2-In'!AH121+'M3-In'!AG121+'M3-In'!AH121</f>
        <v>0</v>
      </c>
      <c r="AC121" s="16">
        <f t="shared" si="64"/>
        <v>0</v>
      </c>
      <c r="AD121" s="16">
        <f t="shared" si="45"/>
        <v>0</v>
      </c>
      <c r="AE121" s="16">
        <f>'M1-In'!AI121+'M2-In'!AI121+'M3-In'!AI121</f>
        <v>0</v>
      </c>
      <c r="AF121" s="16">
        <f t="shared" si="65"/>
        <v>0</v>
      </c>
      <c r="AG121" s="16">
        <f t="shared" si="46"/>
        <v>0</v>
      </c>
      <c r="AH121" s="16">
        <f>'M1-In'!AJ121+'M2-In'!AJ121+'M3-In'!AJ121</f>
        <v>0</v>
      </c>
      <c r="AI121" s="16">
        <f t="shared" si="66"/>
        <v>0</v>
      </c>
      <c r="AJ121" s="16">
        <f t="shared" si="47"/>
        <v>0</v>
      </c>
      <c r="AK121" s="16">
        <f>'M1-In'!AK121+'M2-In'!AK121+'M3-In'!AK121</f>
        <v>0</v>
      </c>
      <c r="AL121" s="16">
        <f t="shared" si="67"/>
        <v>0</v>
      </c>
      <c r="AM121" s="16">
        <f t="shared" si="48"/>
        <v>0</v>
      </c>
      <c r="AN121" s="16">
        <f>'M1-In'!AL121+'M2-In'!AL121+'M3-In'!AL121</f>
        <v>0</v>
      </c>
      <c r="AO121" s="16">
        <f t="shared" si="68"/>
        <v>0</v>
      </c>
      <c r="AP121" s="16">
        <f t="shared" si="49"/>
        <v>0</v>
      </c>
      <c r="AQ121" s="16">
        <f>'M1-In'!AM121+'M2-In'!AM121+'M3-In'!AM121</f>
        <v>0</v>
      </c>
      <c r="AR121" s="16">
        <f t="shared" si="69"/>
        <v>0</v>
      </c>
      <c r="AS121" s="16">
        <f t="shared" si="50"/>
        <v>0</v>
      </c>
      <c r="AT121" s="16">
        <f>BerM1!AO121+BerM2!AO121+BerM3!AO121</f>
        <v>0</v>
      </c>
      <c r="AU121" s="16">
        <f t="shared" si="70"/>
        <v>0</v>
      </c>
      <c r="AV121" s="16">
        <f t="shared" si="51"/>
        <v>0</v>
      </c>
      <c r="AW121" s="16">
        <f ca="1">IF(A121=1,"Verbessern",MIN(gmk,BerM1!AQ121+BerM2!AQ121+BerM3!AQ121))</f>
        <v>0</v>
      </c>
      <c r="AX121" s="16">
        <f t="shared" ca="1" si="52"/>
        <v>0</v>
      </c>
      <c r="AY121" s="16">
        <f t="shared" ca="1" si="53"/>
        <v>0</v>
      </c>
      <c r="AZ121" s="16">
        <f t="shared" ca="1" si="54"/>
        <v>0</v>
      </c>
      <c r="BA121" s="6">
        <f t="shared" si="71"/>
        <v>0</v>
      </c>
      <c r="BB121" s="6">
        <f t="shared" si="55"/>
        <v>0</v>
      </c>
      <c r="BC121" s="285">
        <f t="shared" si="72"/>
        <v>0</v>
      </c>
      <c r="BD121" s="16">
        <f t="shared" ca="1" si="56"/>
        <v>0</v>
      </c>
      <c r="BE121" s="42">
        <f t="shared" ca="1" si="57"/>
        <v>0</v>
      </c>
      <c r="BF121" s="16">
        <f ca="1">IF(A121=1,"Verbessern",BerM1!AT121+BerM2!AT121+BerM3!AT121)</f>
        <v>0</v>
      </c>
      <c r="BG121" s="16">
        <f t="shared" ca="1" si="73"/>
        <v>0</v>
      </c>
      <c r="BH121" s="16">
        <f t="shared" ca="1" si="74"/>
        <v>0</v>
      </c>
      <c r="BI121" s="16">
        <f t="shared" ca="1" si="75"/>
        <v>0</v>
      </c>
      <c r="BJ121" s="16">
        <f t="shared" ca="1" si="76"/>
        <v>0</v>
      </c>
      <c r="BK121" s="16">
        <f t="shared" ca="1" si="58"/>
        <v>0</v>
      </c>
      <c r="BL121" s="6">
        <f t="shared" ca="1" si="59"/>
        <v>0</v>
      </c>
      <c r="BM121" s="92">
        <f t="shared" ca="1" si="77"/>
        <v>0</v>
      </c>
      <c r="BN121" s="16">
        <f t="shared" ca="1" si="78"/>
        <v>0</v>
      </c>
      <c r="BO121" s="16" t="str">
        <f t="shared" si="79"/>
        <v>OK</v>
      </c>
      <c r="BP121" s="16">
        <f t="shared" si="80"/>
        <v>0</v>
      </c>
      <c r="BQ121" s="93"/>
      <c r="BR121" s="16">
        <f t="shared" si="81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43101</v>
      </c>
      <c r="D122" s="65">
        <f>Ident!F122-C122+1-(INT((CHOOSE(WEEKDAY(C122),0,1,2,3,4,5,6)+(Ident!F122-C122+1))/7))-(INT((CHOOSE(WEEKDAY(C122),6,0,1,2,3,4,5)+(Ident!F122-C122+1))/7))</f>
        <v>-30785</v>
      </c>
      <c r="E122" s="6">
        <f>Kal!B$13-C122+1-(INT((CHOOSE(WEEKDAY(C122),0,1,2,3,4,5,6)+(Kal!B$13-C122+1))/7))-(INT((CHOOSE(WEEKDAY(C122),6,0,1,2,3,4,5)+(Kal!B$13-C122+1))/7))</f>
        <v>65</v>
      </c>
      <c r="F122" s="6">
        <f>Ident!F122-Kal!A$11+1-(INT((CHOOSE(WEEKDAY(Kal!A$11),0,1,2,3,4,5,6)+(Ident!F122-Kal!A$11+1))/7))-(INT((CHOOSE(WEEKDAY(Kal!A$11),6,0,1,2,3,4,5)+(Ident!F122-Kal!A$11+1))/7))</f>
        <v>-30785</v>
      </c>
      <c r="G122" s="6">
        <f>IF(AND(Ident!E122&lt;&gt;0,Ident!F122&lt;&gt;0),D122,IF(AND(Ident!E122&lt;&gt;0,Ident!F122=0),E122,IF(AND(Ident!E122=0,Ident!F122&lt;&gt;0),F122,ad5kw)))</f>
        <v>65</v>
      </c>
      <c r="H122" s="75">
        <f>ROUND(G122*Ident!L122,2)</f>
        <v>0</v>
      </c>
      <c r="I122" s="82"/>
      <c r="J122" s="73">
        <f>BerM1!W122+BerM2!W122+BerM3!W122</f>
        <v>0</v>
      </c>
      <c r="K122" s="73">
        <f t="shared" si="42"/>
        <v>0</v>
      </c>
      <c r="L122" s="73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6">
        <f>ROUND((BerM1!I122+BerM2!I122+BerM3!I122)/(malu1+malu2+malu3),2)</f>
        <v>0</v>
      </c>
      <c r="Q122" s="6">
        <f>ROUND((BerM1!J122+BerM2!J122+BerM3!J122)/(dima1+dima2+dima3),2)</f>
        <v>0</v>
      </c>
      <c r="R122" s="6">
        <f>ROUND((BerM1!K122+BerM2!K122+BerM3!K122)/(wome1+wome2+wome3),2)</f>
        <v>0</v>
      </c>
      <c r="S122" s="6">
        <f>ROUND((BerM1!L122+BerM2!L122+BerM3!L122)/(doje1+doje2+doje3),2)</f>
        <v>0</v>
      </c>
      <c r="T122" s="6">
        <f>ROUND((BerM1!M122+BerM2!M122+BerM3!M122)/(vrve1+vrve2+vrve3),2)</f>
        <v>0</v>
      </c>
      <c r="U122" s="6">
        <f>ROUND((BerM1!N122+BerM2!N122+BerM3!N122)/(zasa1+zasa2+zasa3),2)</f>
        <v>0</v>
      </c>
      <c r="V122" s="6">
        <f>ROUND((BerM1!O122+BerM2!O122+BerM3!O122)/(zodi1+zodi2+zodi3),2)</f>
        <v>0</v>
      </c>
      <c r="W122" s="6">
        <f>ROUND(('M1-In'!U122+'M2-In'!U122+'M3-In'!U122)*7/(malu1+malu2+malu3+dima1+dima2+dima3+wome1+wome2+wome3+doje1+doje2+doje3+vrve1+vrve2+vrve3+zasa1+zasa2+zasa3+zodi1+zodi2+zodi3),2)</f>
        <v>0</v>
      </c>
      <c r="X122" s="6">
        <f t="shared" si="60"/>
        <v>0</v>
      </c>
      <c r="Y122" s="16">
        <f t="shared" si="61"/>
        <v>0</v>
      </c>
      <c r="Z122" s="42">
        <f t="shared" si="62"/>
        <v>1</v>
      </c>
      <c r="AA122" s="16" t="str">
        <f t="shared" si="63"/>
        <v>Teilzeit</v>
      </c>
      <c r="AB122" s="16">
        <f>'M1-In'!AG122+'M1-In'!AH122+'M2-In'!AG122+'M2-In'!AH122+'M3-In'!AG122+'M3-In'!AH122</f>
        <v>0</v>
      </c>
      <c r="AC122" s="16">
        <f t="shared" si="64"/>
        <v>0</v>
      </c>
      <c r="AD122" s="16">
        <f t="shared" si="45"/>
        <v>0</v>
      </c>
      <c r="AE122" s="16">
        <f>'M1-In'!AI122+'M2-In'!AI122+'M3-In'!AI122</f>
        <v>0</v>
      </c>
      <c r="AF122" s="16">
        <f t="shared" si="65"/>
        <v>0</v>
      </c>
      <c r="AG122" s="16">
        <f t="shared" si="46"/>
        <v>0</v>
      </c>
      <c r="AH122" s="16">
        <f>'M1-In'!AJ122+'M2-In'!AJ122+'M3-In'!AJ122</f>
        <v>0</v>
      </c>
      <c r="AI122" s="16">
        <f t="shared" si="66"/>
        <v>0</v>
      </c>
      <c r="AJ122" s="16">
        <f t="shared" si="47"/>
        <v>0</v>
      </c>
      <c r="AK122" s="16">
        <f>'M1-In'!AK122+'M2-In'!AK122+'M3-In'!AK122</f>
        <v>0</v>
      </c>
      <c r="AL122" s="16">
        <f t="shared" si="67"/>
        <v>0</v>
      </c>
      <c r="AM122" s="16">
        <f t="shared" si="48"/>
        <v>0</v>
      </c>
      <c r="AN122" s="16">
        <f>'M1-In'!AL122+'M2-In'!AL122+'M3-In'!AL122</f>
        <v>0</v>
      </c>
      <c r="AO122" s="16">
        <f t="shared" si="68"/>
        <v>0</v>
      </c>
      <c r="AP122" s="16">
        <f t="shared" si="49"/>
        <v>0</v>
      </c>
      <c r="AQ122" s="16">
        <f>'M1-In'!AM122+'M2-In'!AM122+'M3-In'!AM122</f>
        <v>0</v>
      </c>
      <c r="AR122" s="16">
        <f t="shared" si="69"/>
        <v>0</v>
      </c>
      <c r="AS122" s="16">
        <f t="shared" si="50"/>
        <v>0</v>
      </c>
      <c r="AT122" s="16">
        <f>BerM1!AO122+BerM2!AO122+BerM3!AO122</f>
        <v>0</v>
      </c>
      <c r="AU122" s="16">
        <f t="shared" si="70"/>
        <v>0</v>
      </c>
      <c r="AV122" s="16">
        <f t="shared" si="51"/>
        <v>0</v>
      </c>
      <c r="AW122" s="16">
        <f ca="1">IF(A122=1,"Verbessern",MIN(gmk,BerM1!AQ122+BerM2!AQ122+BerM3!AQ122))</f>
        <v>0</v>
      </c>
      <c r="AX122" s="16">
        <f t="shared" ca="1" si="52"/>
        <v>0</v>
      </c>
      <c r="AY122" s="16">
        <f t="shared" ca="1" si="53"/>
        <v>0</v>
      </c>
      <c r="AZ122" s="16">
        <f t="shared" ca="1" si="54"/>
        <v>0</v>
      </c>
      <c r="BA122" s="6">
        <f t="shared" si="71"/>
        <v>0</v>
      </c>
      <c r="BB122" s="6">
        <f t="shared" si="55"/>
        <v>0</v>
      </c>
      <c r="BC122" s="285">
        <f t="shared" si="72"/>
        <v>0</v>
      </c>
      <c r="BD122" s="16">
        <f t="shared" ca="1" si="56"/>
        <v>0</v>
      </c>
      <c r="BE122" s="42">
        <f t="shared" ca="1" si="57"/>
        <v>0</v>
      </c>
      <c r="BF122" s="16">
        <f ca="1">IF(A122=1,"Verbessern",BerM1!AT122+BerM2!AT122+BerM3!AT122)</f>
        <v>0</v>
      </c>
      <c r="BG122" s="16">
        <f t="shared" ca="1" si="73"/>
        <v>0</v>
      </c>
      <c r="BH122" s="16">
        <f t="shared" ca="1" si="74"/>
        <v>0</v>
      </c>
      <c r="BI122" s="16">
        <f t="shared" ca="1" si="75"/>
        <v>0</v>
      </c>
      <c r="BJ122" s="16">
        <f t="shared" ca="1" si="76"/>
        <v>0</v>
      </c>
      <c r="BK122" s="16">
        <f t="shared" ca="1" si="58"/>
        <v>0</v>
      </c>
      <c r="BL122" s="6">
        <f t="shared" ca="1" si="59"/>
        <v>0</v>
      </c>
      <c r="BM122" s="92">
        <f t="shared" ca="1" si="77"/>
        <v>0</v>
      </c>
      <c r="BN122" s="16">
        <f t="shared" ca="1" si="78"/>
        <v>0</v>
      </c>
      <c r="BO122" s="16" t="str">
        <f t="shared" si="79"/>
        <v>OK</v>
      </c>
      <c r="BP122" s="16">
        <f t="shared" si="80"/>
        <v>0</v>
      </c>
      <c r="BQ122" s="93"/>
      <c r="BR122" s="16">
        <f t="shared" si="81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43101</v>
      </c>
      <c r="D123" s="65">
        <f>Ident!F123-C123+1-(INT((CHOOSE(WEEKDAY(C123),0,1,2,3,4,5,6)+(Ident!F123-C123+1))/7))-(INT((CHOOSE(WEEKDAY(C123),6,0,1,2,3,4,5)+(Ident!F123-C123+1))/7))</f>
        <v>-30785</v>
      </c>
      <c r="E123" s="6">
        <f>Kal!B$13-C123+1-(INT((CHOOSE(WEEKDAY(C123),0,1,2,3,4,5,6)+(Kal!B$13-C123+1))/7))-(INT((CHOOSE(WEEKDAY(C123),6,0,1,2,3,4,5)+(Kal!B$13-C123+1))/7))</f>
        <v>65</v>
      </c>
      <c r="F123" s="6">
        <f>Ident!F123-Kal!A$11+1-(INT((CHOOSE(WEEKDAY(Kal!A$11),0,1,2,3,4,5,6)+(Ident!F123-Kal!A$11+1))/7))-(INT((CHOOSE(WEEKDAY(Kal!A$11),6,0,1,2,3,4,5)+(Ident!F123-Kal!A$11+1))/7))</f>
        <v>-30785</v>
      </c>
      <c r="G123" s="6">
        <f>IF(AND(Ident!E123&lt;&gt;0,Ident!F123&lt;&gt;0),D123,IF(AND(Ident!E123&lt;&gt;0,Ident!F123=0),E123,IF(AND(Ident!E123=0,Ident!F123&lt;&gt;0),F123,ad5kw)))</f>
        <v>65</v>
      </c>
      <c r="H123" s="75">
        <f>ROUND(G123*Ident!L123,2)</f>
        <v>0</v>
      </c>
      <c r="I123" s="82"/>
      <c r="J123" s="73">
        <f>BerM1!W123+BerM2!W123+BerM3!W123</f>
        <v>0</v>
      </c>
      <c r="K123" s="73">
        <f t="shared" si="42"/>
        <v>0</v>
      </c>
      <c r="L123" s="73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6">
        <f>ROUND((BerM1!I123+BerM2!I123+BerM3!I123)/(malu1+malu2+malu3),2)</f>
        <v>0</v>
      </c>
      <c r="Q123" s="6">
        <f>ROUND((BerM1!J123+BerM2!J123+BerM3!J123)/(dima1+dima2+dima3),2)</f>
        <v>0</v>
      </c>
      <c r="R123" s="6">
        <f>ROUND((BerM1!K123+BerM2!K123+BerM3!K123)/(wome1+wome2+wome3),2)</f>
        <v>0</v>
      </c>
      <c r="S123" s="6">
        <f>ROUND((BerM1!L123+BerM2!L123+BerM3!L123)/(doje1+doje2+doje3),2)</f>
        <v>0</v>
      </c>
      <c r="T123" s="6">
        <f>ROUND((BerM1!M123+BerM2!M123+BerM3!M123)/(vrve1+vrve2+vrve3),2)</f>
        <v>0</v>
      </c>
      <c r="U123" s="6">
        <f>ROUND((BerM1!N123+BerM2!N123+BerM3!N123)/(zasa1+zasa2+zasa3),2)</f>
        <v>0</v>
      </c>
      <c r="V123" s="6">
        <f>ROUND((BerM1!O123+BerM2!O123+BerM3!O123)/(zodi1+zodi2+zodi3),2)</f>
        <v>0</v>
      </c>
      <c r="W123" s="6">
        <f>ROUND(('M1-In'!U123+'M2-In'!U123+'M3-In'!U123)*7/(malu1+malu2+malu3+dima1+dima2+dima3+wome1+wome2+wome3+doje1+doje2+doje3+vrve1+vrve2+vrve3+zasa1+zasa2+zasa3+zodi1+zodi2+zodi3),2)</f>
        <v>0</v>
      </c>
      <c r="X123" s="6">
        <f t="shared" si="60"/>
        <v>0</v>
      </c>
      <c r="Y123" s="16">
        <f t="shared" si="61"/>
        <v>0</v>
      </c>
      <c r="Z123" s="42">
        <f t="shared" si="62"/>
        <v>1</v>
      </c>
      <c r="AA123" s="16" t="str">
        <f t="shared" si="63"/>
        <v>Teilzeit</v>
      </c>
      <c r="AB123" s="16">
        <f>'M1-In'!AG123+'M1-In'!AH123+'M2-In'!AG123+'M2-In'!AH123+'M3-In'!AG123+'M3-In'!AH123</f>
        <v>0</v>
      </c>
      <c r="AC123" s="16">
        <f t="shared" si="64"/>
        <v>0</v>
      </c>
      <c r="AD123" s="16">
        <f t="shared" si="45"/>
        <v>0</v>
      </c>
      <c r="AE123" s="16">
        <f>'M1-In'!AI123+'M2-In'!AI123+'M3-In'!AI123</f>
        <v>0</v>
      </c>
      <c r="AF123" s="16">
        <f t="shared" si="65"/>
        <v>0</v>
      </c>
      <c r="AG123" s="16">
        <f t="shared" si="46"/>
        <v>0</v>
      </c>
      <c r="AH123" s="16">
        <f>'M1-In'!AJ123+'M2-In'!AJ123+'M3-In'!AJ123</f>
        <v>0</v>
      </c>
      <c r="AI123" s="16">
        <f t="shared" si="66"/>
        <v>0</v>
      </c>
      <c r="AJ123" s="16">
        <f t="shared" si="47"/>
        <v>0</v>
      </c>
      <c r="AK123" s="16">
        <f>'M1-In'!AK123+'M2-In'!AK123+'M3-In'!AK123</f>
        <v>0</v>
      </c>
      <c r="AL123" s="16">
        <f t="shared" si="67"/>
        <v>0</v>
      </c>
      <c r="AM123" s="16">
        <f t="shared" si="48"/>
        <v>0</v>
      </c>
      <c r="AN123" s="16">
        <f>'M1-In'!AL123+'M2-In'!AL123+'M3-In'!AL123</f>
        <v>0</v>
      </c>
      <c r="AO123" s="16">
        <f t="shared" si="68"/>
        <v>0</v>
      </c>
      <c r="AP123" s="16">
        <f t="shared" si="49"/>
        <v>0</v>
      </c>
      <c r="AQ123" s="16">
        <f>'M1-In'!AM123+'M2-In'!AM123+'M3-In'!AM123</f>
        <v>0</v>
      </c>
      <c r="AR123" s="16">
        <f t="shared" si="69"/>
        <v>0</v>
      </c>
      <c r="AS123" s="16">
        <f t="shared" si="50"/>
        <v>0</v>
      </c>
      <c r="AT123" s="16">
        <f>BerM1!AO123+BerM2!AO123+BerM3!AO123</f>
        <v>0</v>
      </c>
      <c r="AU123" s="16">
        <f t="shared" si="70"/>
        <v>0</v>
      </c>
      <c r="AV123" s="16">
        <f t="shared" si="51"/>
        <v>0</v>
      </c>
      <c r="AW123" s="16">
        <f ca="1">IF(A123=1,"Verbessern",MIN(gmk,BerM1!AQ123+BerM2!AQ123+BerM3!AQ123))</f>
        <v>0</v>
      </c>
      <c r="AX123" s="16">
        <f t="shared" ca="1" si="52"/>
        <v>0</v>
      </c>
      <c r="AY123" s="16">
        <f t="shared" ca="1" si="53"/>
        <v>0</v>
      </c>
      <c r="AZ123" s="16">
        <f t="shared" ca="1" si="54"/>
        <v>0</v>
      </c>
      <c r="BA123" s="6">
        <f t="shared" si="71"/>
        <v>0</v>
      </c>
      <c r="BB123" s="6">
        <f t="shared" si="55"/>
        <v>0</v>
      </c>
      <c r="BC123" s="285">
        <f t="shared" si="72"/>
        <v>0</v>
      </c>
      <c r="BD123" s="16">
        <f t="shared" ca="1" si="56"/>
        <v>0</v>
      </c>
      <c r="BE123" s="42">
        <f t="shared" ca="1" si="57"/>
        <v>0</v>
      </c>
      <c r="BF123" s="16">
        <f ca="1">IF(A123=1,"Verbessern",BerM1!AT123+BerM2!AT123+BerM3!AT123)</f>
        <v>0</v>
      </c>
      <c r="BG123" s="16">
        <f t="shared" ca="1" si="73"/>
        <v>0</v>
      </c>
      <c r="BH123" s="16">
        <f t="shared" ca="1" si="74"/>
        <v>0</v>
      </c>
      <c r="BI123" s="16">
        <f t="shared" ca="1" si="75"/>
        <v>0</v>
      </c>
      <c r="BJ123" s="16">
        <f t="shared" ca="1" si="76"/>
        <v>0</v>
      </c>
      <c r="BK123" s="16">
        <f t="shared" ca="1" si="58"/>
        <v>0</v>
      </c>
      <c r="BL123" s="6">
        <f t="shared" ca="1" si="59"/>
        <v>0</v>
      </c>
      <c r="BM123" s="92">
        <f t="shared" ca="1" si="77"/>
        <v>0</v>
      </c>
      <c r="BN123" s="16">
        <f t="shared" ca="1" si="78"/>
        <v>0</v>
      </c>
      <c r="BO123" s="16" t="str">
        <f t="shared" si="79"/>
        <v>OK</v>
      </c>
      <c r="BP123" s="16">
        <f t="shared" si="80"/>
        <v>0</v>
      </c>
      <c r="BQ123" s="93"/>
      <c r="BR123" s="16">
        <f t="shared" si="81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43101</v>
      </c>
      <c r="D124" s="65">
        <f>Ident!F124-C124+1-(INT((CHOOSE(WEEKDAY(C124),0,1,2,3,4,5,6)+(Ident!F124-C124+1))/7))-(INT((CHOOSE(WEEKDAY(C124),6,0,1,2,3,4,5)+(Ident!F124-C124+1))/7))</f>
        <v>-30785</v>
      </c>
      <c r="E124" s="6">
        <f>Kal!B$13-C124+1-(INT((CHOOSE(WEEKDAY(C124),0,1,2,3,4,5,6)+(Kal!B$13-C124+1))/7))-(INT((CHOOSE(WEEKDAY(C124),6,0,1,2,3,4,5)+(Kal!B$13-C124+1))/7))</f>
        <v>65</v>
      </c>
      <c r="F124" s="6">
        <f>Ident!F124-Kal!A$11+1-(INT((CHOOSE(WEEKDAY(Kal!A$11),0,1,2,3,4,5,6)+(Ident!F124-Kal!A$11+1))/7))-(INT((CHOOSE(WEEKDAY(Kal!A$11),6,0,1,2,3,4,5)+(Ident!F124-Kal!A$11+1))/7))</f>
        <v>-30785</v>
      </c>
      <c r="G124" s="6">
        <f>IF(AND(Ident!E124&lt;&gt;0,Ident!F124&lt;&gt;0),D124,IF(AND(Ident!E124&lt;&gt;0,Ident!F124=0),E124,IF(AND(Ident!E124=0,Ident!F124&lt;&gt;0),F124,ad5kw)))</f>
        <v>65</v>
      </c>
      <c r="H124" s="75">
        <f>ROUND(G124*Ident!L124,2)</f>
        <v>0</v>
      </c>
      <c r="I124" s="82"/>
      <c r="J124" s="73">
        <f>BerM1!W124+BerM2!W124+BerM3!W124</f>
        <v>0</v>
      </c>
      <c r="K124" s="73">
        <f t="shared" si="42"/>
        <v>0</v>
      </c>
      <c r="L124" s="73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6">
        <f>ROUND((BerM1!I124+BerM2!I124+BerM3!I124)/(malu1+malu2+malu3),2)</f>
        <v>0</v>
      </c>
      <c r="Q124" s="6">
        <f>ROUND((BerM1!J124+BerM2!J124+BerM3!J124)/(dima1+dima2+dima3),2)</f>
        <v>0</v>
      </c>
      <c r="R124" s="6">
        <f>ROUND((BerM1!K124+BerM2!K124+BerM3!K124)/(wome1+wome2+wome3),2)</f>
        <v>0</v>
      </c>
      <c r="S124" s="6">
        <f>ROUND((BerM1!L124+BerM2!L124+BerM3!L124)/(doje1+doje2+doje3),2)</f>
        <v>0</v>
      </c>
      <c r="T124" s="6">
        <f>ROUND((BerM1!M124+BerM2!M124+BerM3!M124)/(vrve1+vrve2+vrve3),2)</f>
        <v>0</v>
      </c>
      <c r="U124" s="6">
        <f>ROUND((BerM1!N124+BerM2!N124+BerM3!N124)/(zasa1+zasa2+zasa3),2)</f>
        <v>0</v>
      </c>
      <c r="V124" s="6">
        <f>ROUND((BerM1!O124+BerM2!O124+BerM3!O124)/(zodi1+zodi2+zodi3),2)</f>
        <v>0</v>
      </c>
      <c r="W124" s="6">
        <f>ROUND(('M1-In'!U124+'M2-In'!U124+'M3-In'!U124)*7/(malu1+malu2+malu3+dima1+dima2+dima3+wome1+wome2+wome3+doje1+doje2+doje3+vrve1+vrve2+vrve3+zasa1+zasa2+zasa3+zodi1+zodi2+zodi3),2)</f>
        <v>0</v>
      </c>
      <c r="X124" s="6">
        <f t="shared" si="60"/>
        <v>0</v>
      </c>
      <c r="Y124" s="16">
        <f t="shared" si="61"/>
        <v>0</v>
      </c>
      <c r="Z124" s="42">
        <f t="shared" si="62"/>
        <v>1</v>
      </c>
      <c r="AA124" s="16" t="str">
        <f t="shared" si="63"/>
        <v>Teilzeit</v>
      </c>
      <c r="AB124" s="16">
        <f>'M1-In'!AG124+'M1-In'!AH124+'M2-In'!AG124+'M2-In'!AH124+'M3-In'!AG124+'M3-In'!AH124</f>
        <v>0</v>
      </c>
      <c r="AC124" s="16">
        <f t="shared" si="64"/>
        <v>0</v>
      </c>
      <c r="AD124" s="16">
        <f t="shared" si="45"/>
        <v>0</v>
      </c>
      <c r="AE124" s="16">
        <f>'M1-In'!AI124+'M2-In'!AI124+'M3-In'!AI124</f>
        <v>0</v>
      </c>
      <c r="AF124" s="16">
        <f t="shared" si="65"/>
        <v>0</v>
      </c>
      <c r="AG124" s="16">
        <f t="shared" si="46"/>
        <v>0</v>
      </c>
      <c r="AH124" s="16">
        <f>'M1-In'!AJ124+'M2-In'!AJ124+'M3-In'!AJ124</f>
        <v>0</v>
      </c>
      <c r="AI124" s="16">
        <f t="shared" si="66"/>
        <v>0</v>
      </c>
      <c r="AJ124" s="16">
        <f t="shared" si="47"/>
        <v>0</v>
      </c>
      <c r="AK124" s="16">
        <f>'M1-In'!AK124+'M2-In'!AK124+'M3-In'!AK124</f>
        <v>0</v>
      </c>
      <c r="AL124" s="16">
        <f t="shared" si="67"/>
        <v>0</v>
      </c>
      <c r="AM124" s="16">
        <f t="shared" si="48"/>
        <v>0</v>
      </c>
      <c r="AN124" s="16">
        <f>'M1-In'!AL124+'M2-In'!AL124+'M3-In'!AL124</f>
        <v>0</v>
      </c>
      <c r="AO124" s="16">
        <f t="shared" si="68"/>
        <v>0</v>
      </c>
      <c r="AP124" s="16">
        <f t="shared" si="49"/>
        <v>0</v>
      </c>
      <c r="AQ124" s="16">
        <f>'M1-In'!AM124+'M2-In'!AM124+'M3-In'!AM124</f>
        <v>0</v>
      </c>
      <c r="AR124" s="16">
        <f t="shared" si="69"/>
        <v>0</v>
      </c>
      <c r="AS124" s="16">
        <f t="shared" si="50"/>
        <v>0</v>
      </c>
      <c r="AT124" s="16">
        <f>BerM1!AO124+BerM2!AO124+BerM3!AO124</f>
        <v>0</v>
      </c>
      <c r="AU124" s="16">
        <f t="shared" si="70"/>
        <v>0</v>
      </c>
      <c r="AV124" s="16">
        <f t="shared" si="51"/>
        <v>0</v>
      </c>
      <c r="AW124" s="16">
        <f ca="1">IF(A124=1,"Verbessern",MIN(gmk,BerM1!AQ124+BerM2!AQ124+BerM3!AQ124))</f>
        <v>0</v>
      </c>
      <c r="AX124" s="16">
        <f t="shared" ca="1" si="52"/>
        <v>0</v>
      </c>
      <c r="AY124" s="16">
        <f t="shared" ca="1" si="53"/>
        <v>0</v>
      </c>
      <c r="AZ124" s="16">
        <f t="shared" ca="1" si="54"/>
        <v>0</v>
      </c>
      <c r="BA124" s="6">
        <f t="shared" si="71"/>
        <v>0</v>
      </c>
      <c r="BB124" s="6">
        <f t="shared" si="55"/>
        <v>0</v>
      </c>
      <c r="BC124" s="285">
        <f t="shared" si="72"/>
        <v>0</v>
      </c>
      <c r="BD124" s="16">
        <f t="shared" ca="1" si="56"/>
        <v>0</v>
      </c>
      <c r="BE124" s="42">
        <f t="shared" ca="1" si="57"/>
        <v>0</v>
      </c>
      <c r="BF124" s="16">
        <f ca="1">IF(A124=1,"Verbessern",BerM1!AT124+BerM2!AT124+BerM3!AT124)</f>
        <v>0</v>
      </c>
      <c r="BG124" s="16">
        <f t="shared" ca="1" si="73"/>
        <v>0</v>
      </c>
      <c r="BH124" s="16">
        <f t="shared" ca="1" si="74"/>
        <v>0</v>
      </c>
      <c r="BI124" s="16">
        <f t="shared" ca="1" si="75"/>
        <v>0</v>
      </c>
      <c r="BJ124" s="16">
        <f t="shared" ca="1" si="76"/>
        <v>0</v>
      </c>
      <c r="BK124" s="16">
        <f t="shared" ca="1" si="58"/>
        <v>0</v>
      </c>
      <c r="BL124" s="6">
        <f t="shared" ca="1" si="59"/>
        <v>0</v>
      </c>
      <c r="BM124" s="92">
        <f t="shared" ca="1" si="77"/>
        <v>0</v>
      </c>
      <c r="BN124" s="16">
        <f t="shared" ca="1" si="78"/>
        <v>0</v>
      </c>
      <c r="BO124" s="16" t="str">
        <f t="shared" si="79"/>
        <v>OK</v>
      </c>
      <c r="BP124" s="16">
        <f t="shared" si="80"/>
        <v>0</v>
      </c>
      <c r="BQ124" s="93"/>
      <c r="BR124" s="16">
        <f t="shared" si="81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43101</v>
      </c>
      <c r="D125" s="65">
        <f>Ident!F125-C125+1-(INT((CHOOSE(WEEKDAY(C125),0,1,2,3,4,5,6)+(Ident!F125-C125+1))/7))-(INT((CHOOSE(WEEKDAY(C125),6,0,1,2,3,4,5)+(Ident!F125-C125+1))/7))</f>
        <v>-30785</v>
      </c>
      <c r="E125" s="6">
        <f>Kal!B$13-C125+1-(INT((CHOOSE(WEEKDAY(C125),0,1,2,3,4,5,6)+(Kal!B$13-C125+1))/7))-(INT((CHOOSE(WEEKDAY(C125),6,0,1,2,3,4,5)+(Kal!B$13-C125+1))/7))</f>
        <v>65</v>
      </c>
      <c r="F125" s="6">
        <f>Ident!F125-Kal!A$11+1-(INT((CHOOSE(WEEKDAY(Kal!A$11),0,1,2,3,4,5,6)+(Ident!F125-Kal!A$11+1))/7))-(INT((CHOOSE(WEEKDAY(Kal!A$11),6,0,1,2,3,4,5)+(Ident!F125-Kal!A$11+1))/7))</f>
        <v>-30785</v>
      </c>
      <c r="G125" s="6">
        <f>IF(AND(Ident!E125&lt;&gt;0,Ident!F125&lt;&gt;0),D125,IF(AND(Ident!E125&lt;&gt;0,Ident!F125=0),E125,IF(AND(Ident!E125=0,Ident!F125&lt;&gt;0),F125,ad5kw)))</f>
        <v>65</v>
      </c>
      <c r="H125" s="75">
        <f>ROUND(G125*Ident!L125,2)</f>
        <v>0</v>
      </c>
      <c r="I125" s="82"/>
      <c r="J125" s="73">
        <f>BerM1!W125+BerM2!W125+BerM3!W125</f>
        <v>0</v>
      </c>
      <c r="K125" s="73">
        <f t="shared" si="42"/>
        <v>0</v>
      </c>
      <c r="L125" s="73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6">
        <f>ROUND((BerM1!I125+BerM2!I125+BerM3!I125)/(malu1+malu2+malu3),2)</f>
        <v>0</v>
      </c>
      <c r="Q125" s="6">
        <f>ROUND((BerM1!J125+BerM2!J125+BerM3!J125)/(dima1+dima2+dima3),2)</f>
        <v>0</v>
      </c>
      <c r="R125" s="6">
        <f>ROUND((BerM1!K125+BerM2!K125+BerM3!K125)/(wome1+wome2+wome3),2)</f>
        <v>0</v>
      </c>
      <c r="S125" s="6">
        <f>ROUND((BerM1!L125+BerM2!L125+BerM3!L125)/(doje1+doje2+doje3),2)</f>
        <v>0</v>
      </c>
      <c r="T125" s="6">
        <f>ROUND((BerM1!M125+BerM2!M125+BerM3!M125)/(vrve1+vrve2+vrve3),2)</f>
        <v>0</v>
      </c>
      <c r="U125" s="6">
        <f>ROUND((BerM1!N125+BerM2!N125+BerM3!N125)/(zasa1+zasa2+zasa3),2)</f>
        <v>0</v>
      </c>
      <c r="V125" s="6">
        <f>ROUND((BerM1!O125+BerM2!O125+BerM3!O125)/(zodi1+zodi2+zodi3),2)</f>
        <v>0</v>
      </c>
      <c r="W125" s="6">
        <f>ROUND(('M1-In'!U125+'M2-In'!U125+'M3-In'!U125)*7/(malu1+malu2+malu3+dima1+dima2+dima3+wome1+wome2+wome3+doje1+doje2+doje3+vrve1+vrve2+vrve3+zasa1+zasa2+zasa3+zodi1+zodi2+zodi3),2)</f>
        <v>0</v>
      </c>
      <c r="X125" s="6">
        <f t="shared" si="60"/>
        <v>0</v>
      </c>
      <c r="Y125" s="16">
        <f t="shared" si="61"/>
        <v>0</v>
      </c>
      <c r="Z125" s="42">
        <f t="shared" si="62"/>
        <v>1</v>
      </c>
      <c r="AA125" s="16" t="str">
        <f t="shared" si="63"/>
        <v>Teilzeit</v>
      </c>
      <c r="AB125" s="16">
        <f>'M1-In'!AG125+'M1-In'!AH125+'M2-In'!AG125+'M2-In'!AH125+'M3-In'!AG125+'M3-In'!AH125</f>
        <v>0</v>
      </c>
      <c r="AC125" s="16">
        <f t="shared" si="64"/>
        <v>0</v>
      </c>
      <c r="AD125" s="16">
        <f t="shared" si="45"/>
        <v>0</v>
      </c>
      <c r="AE125" s="16">
        <f>'M1-In'!AI125+'M2-In'!AI125+'M3-In'!AI125</f>
        <v>0</v>
      </c>
      <c r="AF125" s="16">
        <f t="shared" si="65"/>
        <v>0</v>
      </c>
      <c r="AG125" s="16">
        <f t="shared" si="46"/>
        <v>0</v>
      </c>
      <c r="AH125" s="16">
        <f>'M1-In'!AJ125+'M2-In'!AJ125+'M3-In'!AJ125</f>
        <v>0</v>
      </c>
      <c r="AI125" s="16">
        <f t="shared" si="66"/>
        <v>0</v>
      </c>
      <c r="AJ125" s="16">
        <f t="shared" si="47"/>
        <v>0</v>
      </c>
      <c r="AK125" s="16">
        <f>'M1-In'!AK125+'M2-In'!AK125+'M3-In'!AK125</f>
        <v>0</v>
      </c>
      <c r="AL125" s="16">
        <f t="shared" si="67"/>
        <v>0</v>
      </c>
      <c r="AM125" s="16">
        <f t="shared" si="48"/>
        <v>0</v>
      </c>
      <c r="AN125" s="16">
        <f>'M1-In'!AL125+'M2-In'!AL125+'M3-In'!AL125</f>
        <v>0</v>
      </c>
      <c r="AO125" s="16">
        <f t="shared" si="68"/>
        <v>0</v>
      </c>
      <c r="AP125" s="16">
        <f t="shared" si="49"/>
        <v>0</v>
      </c>
      <c r="AQ125" s="16">
        <f>'M1-In'!AM125+'M2-In'!AM125+'M3-In'!AM125</f>
        <v>0</v>
      </c>
      <c r="AR125" s="16">
        <f t="shared" si="69"/>
        <v>0</v>
      </c>
      <c r="AS125" s="16">
        <f t="shared" si="50"/>
        <v>0</v>
      </c>
      <c r="AT125" s="16">
        <f>BerM1!AO125+BerM2!AO125+BerM3!AO125</f>
        <v>0</v>
      </c>
      <c r="AU125" s="16">
        <f t="shared" si="70"/>
        <v>0</v>
      </c>
      <c r="AV125" s="16">
        <f t="shared" si="51"/>
        <v>0</v>
      </c>
      <c r="AW125" s="16">
        <f ca="1">IF(A125=1,"Verbessern",MIN(gmk,BerM1!AQ125+BerM2!AQ125+BerM3!AQ125))</f>
        <v>0</v>
      </c>
      <c r="AX125" s="16">
        <f t="shared" ca="1" si="52"/>
        <v>0</v>
      </c>
      <c r="AY125" s="16">
        <f t="shared" ca="1" si="53"/>
        <v>0</v>
      </c>
      <c r="AZ125" s="16">
        <f t="shared" ca="1" si="54"/>
        <v>0</v>
      </c>
      <c r="BA125" s="6">
        <f t="shared" si="71"/>
        <v>0</v>
      </c>
      <c r="BB125" s="6">
        <f t="shared" si="55"/>
        <v>0</v>
      </c>
      <c r="BC125" s="285">
        <f t="shared" si="72"/>
        <v>0</v>
      </c>
      <c r="BD125" s="16">
        <f t="shared" ca="1" si="56"/>
        <v>0</v>
      </c>
      <c r="BE125" s="42">
        <f t="shared" ca="1" si="57"/>
        <v>0</v>
      </c>
      <c r="BF125" s="16">
        <f ca="1">IF(A125=1,"Verbessern",BerM1!AT125+BerM2!AT125+BerM3!AT125)</f>
        <v>0</v>
      </c>
      <c r="BG125" s="16">
        <f t="shared" ca="1" si="73"/>
        <v>0</v>
      </c>
      <c r="BH125" s="16">
        <f t="shared" ca="1" si="74"/>
        <v>0</v>
      </c>
      <c r="BI125" s="16">
        <f t="shared" ca="1" si="75"/>
        <v>0</v>
      </c>
      <c r="BJ125" s="16">
        <f t="shared" ca="1" si="76"/>
        <v>0</v>
      </c>
      <c r="BK125" s="16">
        <f t="shared" ca="1" si="58"/>
        <v>0</v>
      </c>
      <c r="BL125" s="6">
        <f t="shared" ca="1" si="59"/>
        <v>0</v>
      </c>
      <c r="BM125" s="92">
        <f t="shared" ca="1" si="77"/>
        <v>0</v>
      </c>
      <c r="BN125" s="16">
        <f t="shared" ca="1" si="78"/>
        <v>0</v>
      </c>
      <c r="BO125" s="16" t="str">
        <f t="shared" si="79"/>
        <v>OK</v>
      </c>
      <c r="BP125" s="16">
        <f t="shared" si="80"/>
        <v>0</v>
      </c>
      <c r="BQ125" s="93"/>
      <c r="BR125" s="16">
        <f t="shared" si="81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43101</v>
      </c>
      <c r="D126" s="65">
        <f>Ident!F126-C126+1-(INT((CHOOSE(WEEKDAY(C126),0,1,2,3,4,5,6)+(Ident!F126-C126+1))/7))-(INT((CHOOSE(WEEKDAY(C126),6,0,1,2,3,4,5)+(Ident!F126-C126+1))/7))</f>
        <v>-30785</v>
      </c>
      <c r="E126" s="6">
        <f>Kal!B$13-C126+1-(INT((CHOOSE(WEEKDAY(C126),0,1,2,3,4,5,6)+(Kal!B$13-C126+1))/7))-(INT((CHOOSE(WEEKDAY(C126),6,0,1,2,3,4,5)+(Kal!B$13-C126+1))/7))</f>
        <v>65</v>
      </c>
      <c r="F126" s="6">
        <f>Ident!F126-Kal!A$11+1-(INT((CHOOSE(WEEKDAY(Kal!A$11),0,1,2,3,4,5,6)+(Ident!F126-Kal!A$11+1))/7))-(INT((CHOOSE(WEEKDAY(Kal!A$11),6,0,1,2,3,4,5)+(Ident!F126-Kal!A$11+1))/7))</f>
        <v>-30785</v>
      </c>
      <c r="G126" s="6">
        <f>IF(AND(Ident!E126&lt;&gt;0,Ident!F126&lt;&gt;0),D126,IF(AND(Ident!E126&lt;&gt;0,Ident!F126=0),E126,IF(AND(Ident!E126=0,Ident!F126&lt;&gt;0),F126,ad5kw)))</f>
        <v>65</v>
      </c>
      <c r="H126" s="75">
        <f>ROUND(G126*Ident!L126,2)</f>
        <v>0</v>
      </c>
      <c r="I126" s="82"/>
      <c r="J126" s="73">
        <f>BerM1!W126+BerM2!W126+BerM3!W126</f>
        <v>0</v>
      </c>
      <c r="K126" s="73">
        <f t="shared" si="42"/>
        <v>0</v>
      </c>
      <c r="L126" s="73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6">
        <f>ROUND((BerM1!I126+BerM2!I126+BerM3!I126)/(malu1+malu2+malu3),2)</f>
        <v>0</v>
      </c>
      <c r="Q126" s="6">
        <f>ROUND((BerM1!J126+BerM2!J126+BerM3!J126)/(dima1+dima2+dima3),2)</f>
        <v>0</v>
      </c>
      <c r="R126" s="6">
        <f>ROUND((BerM1!K126+BerM2!K126+BerM3!K126)/(wome1+wome2+wome3),2)</f>
        <v>0</v>
      </c>
      <c r="S126" s="6">
        <f>ROUND((BerM1!L126+BerM2!L126+BerM3!L126)/(doje1+doje2+doje3),2)</f>
        <v>0</v>
      </c>
      <c r="T126" s="6">
        <f>ROUND((BerM1!M126+BerM2!M126+BerM3!M126)/(vrve1+vrve2+vrve3),2)</f>
        <v>0</v>
      </c>
      <c r="U126" s="6">
        <f>ROUND((BerM1!N126+BerM2!N126+BerM3!N126)/(zasa1+zasa2+zasa3),2)</f>
        <v>0</v>
      </c>
      <c r="V126" s="6">
        <f>ROUND((BerM1!O126+BerM2!O126+BerM3!O126)/(zodi1+zodi2+zodi3),2)</f>
        <v>0</v>
      </c>
      <c r="W126" s="6">
        <f>ROUND(('M1-In'!U126+'M2-In'!U126+'M3-In'!U126)*7/(malu1+malu2+malu3+dima1+dima2+dima3+wome1+wome2+wome3+doje1+doje2+doje3+vrve1+vrve2+vrve3+zasa1+zasa2+zasa3+zodi1+zodi2+zodi3),2)</f>
        <v>0</v>
      </c>
      <c r="X126" s="6">
        <f t="shared" si="60"/>
        <v>0</v>
      </c>
      <c r="Y126" s="16">
        <f t="shared" si="61"/>
        <v>0</v>
      </c>
      <c r="Z126" s="42">
        <f t="shared" si="62"/>
        <v>1</v>
      </c>
      <c r="AA126" s="16" t="str">
        <f t="shared" si="63"/>
        <v>Teilzeit</v>
      </c>
      <c r="AB126" s="16">
        <f>'M1-In'!AG126+'M1-In'!AH126+'M2-In'!AG126+'M2-In'!AH126+'M3-In'!AG126+'M3-In'!AH126</f>
        <v>0</v>
      </c>
      <c r="AC126" s="16">
        <f t="shared" si="64"/>
        <v>0</v>
      </c>
      <c r="AD126" s="16">
        <f t="shared" si="45"/>
        <v>0</v>
      </c>
      <c r="AE126" s="16">
        <f>'M1-In'!AI126+'M2-In'!AI126+'M3-In'!AI126</f>
        <v>0</v>
      </c>
      <c r="AF126" s="16">
        <f t="shared" si="65"/>
        <v>0</v>
      </c>
      <c r="AG126" s="16">
        <f t="shared" si="46"/>
        <v>0</v>
      </c>
      <c r="AH126" s="16">
        <f>'M1-In'!AJ126+'M2-In'!AJ126+'M3-In'!AJ126</f>
        <v>0</v>
      </c>
      <c r="AI126" s="16">
        <f t="shared" si="66"/>
        <v>0</v>
      </c>
      <c r="AJ126" s="16">
        <f t="shared" si="47"/>
        <v>0</v>
      </c>
      <c r="AK126" s="16">
        <f>'M1-In'!AK126+'M2-In'!AK126+'M3-In'!AK126</f>
        <v>0</v>
      </c>
      <c r="AL126" s="16">
        <f t="shared" si="67"/>
        <v>0</v>
      </c>
      <c r="AM126" s="16">
        <f t="shared" si="48"/>
        <v>0</v>
      </c>
      <c r="AN126" s="16">
        <f>'M1-In'!AL126+'M2-In'!AL126+'M3-In'!AL126</f>
        <v>0</v>
      </c>
      <c r="AO126" s="16">
        <f t="shared" si="68"/>
        <v>0</v>
      </c>
      <c r="AP126" s="16">
        <f t="shared" si="49"/>
        <v>0</v>
      </c>
      <c r="AQ126" s="16">
        <f>'M1-In'!AM126+'M2-In'!AM126+'M3-In'!AM126</f>
        <v>0</v>
      </c>
      <c r="AR126" s="16">
        <f t="shared" si="69"/>
        <v>0</v>
      </c>
      <c r="AS126" s="16">
        <f t="shared" si="50"/>
        <v>0</v>
      </c>
      <c r="AT126" s="16">
        <f>BerM1!AO126+BerM2!AO126+BerM3!AO126</f>
        <v>0</v>
      </c>
      <c r="AU126" s="16">
        <f t="shared" si="70"/>
        <v>0</v>
      </c>
      <c r="AV126" s="16">
        <f t="shared" si="51"/>
        <v>0</v>
      </c>
      <c r="AW126" s="16">
        <f ca="1">IF(A126=1,"Verbessern",MIN(gmk,BerM1!AQ126+BerM2!AQ126+BerM3!AQ126))</f>
        <v>0</v>
      </c>
      <c r="AX126" s="16">
        <f t="shared" ca="1" si="52"/>
        <v>0</v>
      </c>
      <c r="AY126" s="16">
        <f t="shared" ca="1" si="53"/>
        <v>0</v>
      </c>
      <c r="AZ126" s="16">
        <f t="shared" ca="1" si="54"/>
        <v>0</v>
      </c>
      <c r="BA126" s="6">
        <f t="shared" si="71"/>
        <v>0</v>
      </c>
      <c r="BB126" s="6">
        <f t="shared" si="55"/>
        <v>0</v>
      </c>
      <c r="BC126" s="285">
        <f t="shared" si="72"/>
        <v>0</v>
      </c>
      <c r="BD126" s="16">
        <f t="shared" ca="1" si="56"/>
        <v>0</v>
      </c>
      <c r="BE126" s="42">
        <f t="shared" ca="1" si="57"/>
        <v>0</v>
      </c>
      <c r="BF126" s="16">
        <f ca="1">IF(A126=1,"Verbessern",BerM1!AT126+BerM2!AT126+BerM3!AT126)</f>
        <v>0</v>
      </c>
      <c r="BG126" s="16">
        <f t="shared" ca="1" si="73"/>
        <v>0</v>
      </c>
      <c r="BH126" s="16">
        <f t="shared" ca="1" si="74"/>
        <v>0</v>
      </c>
      <c r="BI126" s="16">
        <f t="shared" ca="1" si="75"/>
        <v>0</v>
      </c>
      <c r="BJ126" s="16">
        <f t="shared" ca="1" si="76"/>
        <v>0</v>
      </c>
      <c r="BK126" s="16">
        <f t="shared" ca="1" si="58"/>
        <v>0</v>
      </c>
      <c r="BL126" s="6">
        <f t="shared" ca="1" si="59"/>
        <v>0</v>
      </c>
      <c r="BM126" s="92">
        <f t="shared" ca="1" si="77"/>
        <v>0</v>
      </c>
      <c r="BN126" s="16">
        <f t="shared" ca="1" si="78"/>
        <v>0</v>
      </c>
      <c r="BO126" s="16" t="str">
        <f t="shared" si="79"/>
        <v>OK</v>
      </c>
      <c r="BP126" s="16">
        <f t="shared" si="80"/>
        <v>0</v>
      </c>
      <c r="BQ126" s="93"/>
      <c r="BR126" s="16">
        <f t="shared" si="81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43101</v>
      </c>
      <c r="D127" s="65">
        <f>Ident!F127-C127+1-(INT((CHOOSE(WEEKDAY(C127),0,1,2,3,4,5,6)+(Ident!F127-C127+1))/7))-(INT((CHOOSE(WEEKDAY(C127),6,0,1,2,3,4,5)+(Ident!F127-C127+1))/7))</f>
        <v>-30785</v>
      </c>
      <c r="E127" s="6">
        <f>Kal!B$13-C127+1-(INT((CHOOSE(WEEKDAY(C127),0,1,2,3,4,5,6)+(Kal!B$13-C127+1))/7))-(INT((CHOOSE(WEEKDAY(C127),6,0,1,2,3,4,5)+(Kal!B$13-C127+1))/7))</f>
        <v>65</v>
      </c>
      <c r="F127" s="6">
        <f>Ident!F127-Kal!A$11+1-(INT((CHOOSE(WEEKDAY(Kal!A$11),0,1,2,3,4,5,6)+(Ident!F127-Kal!A$11+1))/7))-(INT((CHOOSE(WEEKDAY(Kal!A$11),6,0,1,2,3,4,5)+(Ident!F127-Kal!A$11+1))/7))</f>
        <v>-30785</v>
      </c>
      <c r="G127" s="6">
        <f>IF(AND(Ident!E127&lt;&gt;0,Ident!F127&lt;&gt;0),D127,IF(AND(Ident!E127&lt;&gt;0,Ident!F127=0),E127,IF(AND(Ident!E127=0,Ident!F127&lt;&gt;0),F127,ad5kw)))</f>
        <v>65</v>
      </c>
      <c r="H127" s="75">
        <f>ROUND(G127*Ident!L127,2)</f>
        <v>0</v>
      </c>
      <c r="I127" s="82"/>
      <c r="J127" s="73">
        <f>BerM1!W127+BerM2!W127+BerM3!W127</f>
        <v>0</v>
      </c>
      <c r="K127" s="73">
        <f t="shared" si="42"/>
        <v>0</v>
      </c>
      <c r="L127" s="73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6">
        <f>ROUND((BerM1!I127+BerM2!I127+BerM3!I127)/(malu1+malu2+malu3),2)</f>
        <v>0</v>
      </c>
      <c r="Q127" s="6">
        <f>ROUND((BerM1!J127+BerM2!J127+BerM3!J127)/(dima1+dima2+dima3),2)</f>
        <v>0</v>
      </c>
      <c r="R127" s="6">
        <f>ROUND((BerM1!K127+BerM2!K127+BerM3!K127)/(wome1+wome2+wome3),2)</f>
        <v>0</v>
      </c>
      <c r="S127" s="6">
        <f>ROUND((BerM1!L127+BerM2!L127+BerM3!L127)/(doje1+doje2+doje3),2)</f>
        <v>0</v>
      </c>
      <c r="T127" s="6">
        <f>ROUND((BerM1!M127+BerM2!M127+BerM3!M127)/(vrve1+vrve2+vrve3),2)</f>
        <v>0</v>
      </c>
      <c r="U127" s="6">
        <f>ROUND((BerM1!N127+BerM2!N127+BerM3!N127)/(zasa1+zasa2+zasa3),2)</f>
        <v>0</v>
      </c>
      <c r="V127" s="6">
        <f>ROUND((BerM1!O127+BerM2!O127+BerM3!O127)/(zodi1+zodi2+zodi3),2)</f>
        <v>0</v>
      </c>
      <c r="W127" s="6">
        <f>ROUND(('M1-In'!U127+'M2-In'!U127+'M3-In'!U127)*7/(malu1+malu2+malu3+dima1+dima2+dima3+wome1+wome2+wome3+doje1+doje2+doje3+vrve1+vrve2+vrve3+zasa1+zasa2+zasa3+zodi1+zodi2+zodi3),2)</f>
        <v>0</v>
      </c>
      <c r="X127" s="6">
        <f t="shared" si="60"/>
        <v>0</v>
      </c>
      <c r="Y127" s="16">
        <f t="shared" si="61"/>
        <v>0</v>
      </c>
      <c r="Z127" s="42">
        <f t="shared" si="62"/>
        <v>1</v>
      </c>
      <c r="AA127" s="16" t="str">
        <f t="shared" si="63"/>
        <v>Teilzeit</v>
      </c>
      <c r="AB127" s="16">
        <f>'M1-In'!AG127+'M1-In'!AH127+'M2-In'!AG127+'M2-In'!AH127+'M3-In'!AG127+'M3-In'!AH127</f>
        <v>0</v>
      </c>
      <c r="AC127" s="16">
        <f t="shared" si="64"/>
        <v>0</v>
      </c>
      <c r="AD127" s="16">
        <f t="shared" si="45"/>
        <v>0</v>
      </c>
      <c r="AE127" s="16">
        <f>'M1-In'!AI127+'M2-In'!AI127+'M3-In'!AI127</f>
        <v>0</v>
      </c>
      <c r="AF127" s="16">
        <f t="shared" si="65"/>
        <v>0</v>
      </c>
      <c r="AG127" s="16">
        <f t="shared" si="46"/>
        <v>0</v>
      </c>
      <c r="AH127" s="16">
        <f>'M1-In'!AJ127+'M2-In'!AJ127+'M3-In'!AJ127</f>
        <v>0</v>
      </c>
      <c r="AI127" s="16">
        <f t="shared" si="66"/>
        <v>0</v>
      </c>
      <c r="AJ127" s="16">
        <f t="shared" si="47"/>
        <v>0</v>
      </c>
      <c r="AK127" s="16">
        <f>'M1-In'!AK127+'M2-In'!AK127+'M3-In'!AK127</f>
        <v>0</v>
      </c>
      <c r="AL127" s="16">
        <f t="shared" si="67"/>
        <v>0</v>
      </c>
      <c r="AM127" s="16">
        <f t="shared" si="48"/>
        <v>0</v>
      </c>
      <c r="AN127" s="16">
        <f>'M1-In'!AL127+'M2-In'!AL127+'M3-In'!AL127</f>
        <v>0</v>
      </c>
      <c r="AO127" s="16">
        <f t="shared" si="68"/>
        <v>0</v>
      </c>
      <c r="AP127" s="16">
        <f t="shared" si="49"/>
        <v>0</v>
      </c>
      <c r="AQ127" s="16">
        <f>'M1-In'!AM127+'M2-In'!AM127+'M3-In'!AM127</f>
        <v>0</v>
      </c>
      <c r="AR127" s="16">
        <f t="shared" si="69"/>
        <v>0</v>
      </c>
      <c r="AS127" s="16">
        <f t="shared" si="50"/>
        <v>0</v>
      </c>
      <c r="AT127" s="16">
        <f>BerM1!AO127+BerM2!AO127+BerM3!AO127</f>
        <v>0</v>
      </c>
      <c r="AU127" s="16">
        <f t="shared" si="70"/>
        <v>0</v>
      </c>
      <c r="AV127" s="16">
        <f t="shared" si="51"/>
        <v>0</v>
      </c>
      <c r="AW127" s="16">
        <f ca="1">IF(A127=1,"Verbessern",MIN(gmk,BerM1!AQ127+BerM2!AQ127+BerM3!AQ127))</f>
        <v>0</v>
      </c>
      <c r="AX127" s="16">
        <f t="shared" ca="1" si="52"/>
        <v>0</v>
      </c>
      <c r="AY127" s="16">
        <f t="shared" ca="1" si="53"/>
        <v>0</v>
      </c>
      <c r="AZ127" s="16">
        <f t="shared" ca="1" si="54"/>
        <v>0</v>
      </c>
      <c r="BA127" s="6">
        <f t="shared" si="71"/>
        <v>0</v>
      </c>
      <c r="BB127" s="6">
        <f t="shared" si="55"/>
        <v>0</v>
      </c>
      <c r="BC127" s="285">
        <f t="shared" si="72"/>
        <v>0</v>
      </c>
      <c r="BD127" s="16">
        <f t="shared" ca="1" si="56"/>
        <v>0</v>
      </c>
      <c r="BE127" s="42">
        <f t="shared" ca="1" si="57"/>
        <v>0</v>
      </c>
      <c r="BF127" s="16">
        <f ca="1">IF(A127=1,"Verbessern",BerM1!AT127+BerM2!AT127+BerM3!AT127)</f>
        <v>0</v>
      </c>
      <c r="BG127" s="16">
        <f t="shared" ca="1" si="73"/>
        <v>0</v>
      </c>
      <c r="BH127" s="16">
        <f t="shared" ca="1" si="74"/>
        <v>0</v>
      </c>
      <c r="BI127" s="16">
        <f t="shared" ca="1" si="75"/>
        <v>0</v>
      </c>
      <c r="BJ127" s="16">
        <f t="shared" ca="1" si="76"/>
        <v>0</v>
      </c>
      <c r="BK127" s="16">
        <f t="shared" ca="1" si="58"/>
        <v>0</v>
      </c>
      <c r="BL127" s="6">
        <f t="shared" ca="1" si="59"/>
        <v>0</v>
      </c>
      <c r="BM127" s="92">
        <f t="shared" ca="1" si="77"/>
        <v>0</v>
      </c>
      <c r="BN127" s="16">
        <f t="shared" ca="1" si="78"/>
        <v>0</v>
      </c>
      <c r="BO127" s="16" t="str">
        <f t="shared" si="79"/>
        <v>OK</v>
      </c>
      <c r="BP127" s="16">
        <f t="shared" si="80"/>
        <v>0</v>
      </c>
      <c r="BQ127" s="93"/>
      <c r="BR127" s="16">
        <f t="shared" si="81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43101</v>
      </c>
      <c r="D128" s="65">
        <f>Ident!F128-C128+1-(INT((CHOOSE(WEEKDAY(C128),0,1,2,3,4,5,6)+(Ident!F128-C128+1))/7))-(INT((CHOOSE(WEEKDAY(C128),6,0,1,2,3,4,5)+(Ident!F128-C128+1))/7))</f>
        <v>-30785</v>
      </c>
      <c r="E128" s="6">
        <f>Kal!B$13-C128+1-(INT((CHOOSE(WEEKDAY(C128),0,1,2,3,4,5,6)+(Kal!B$13-C128+1))/7))-(INT((CHOOSE(WEEKDAY(C128),6,0,1,2,3,4,5)+(Kal!B$13-C128+1))/7))</f>
        <v>65</v>
      </c>
      <c r="F128" s="6">
        <f>Ident!F128-Kal!A$11+1-(INT((CHOOSE(WEEKDAY(Kal!A$11),0,1,2,3,4,5,6)+(Ident!F128-Kal!A$11+1))/7))-(INT((CHOOSE(WEEKDAY(Kal!A$11),6,0,1,2,3,4,5)+(Ident!F128-Kal!A$11+1))/7))</f>
        <v>-30785</v>
      </c>
      <c r="G128" s="6">
        <f>IF(AND(Ident!E128&lt;&gt;0,Ident!F128&lt;&gt;0),D128,IF(AND(Ident!E128&lt;&gt;0,Ident!F128=0),E128,IF(AND(Ident!E128=0,Ident!F128&lt;&gt;0),F128,ad5kw)))</f>
        <v>65</v>
      </c>
      <c r="H128" s="75">
        <f>ROUND(G128*Ident!L128,2)</f>
        <v>0</v>
      </c>
      <c r="I128" s="82"/>
      <c r="J128" s="73">
        <f>BerM1!W128+BerM2!W128+BerM3!W128</f>
        <v>0</v>
      </c>
      <c r="K128" s="73">
        <f t="shared" si="42"/>
        <v>0</v>
      </c>
      <c r="L128" s="73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6">
        <f>ROUND((BerM1!I128+BerM2!I128+BerM3!I128)/(malu1+malu2+malu3),2)</f>
        <v>0</v>
      </c>
      <c r="Q128" s="6">
        <f>ROUND((BerM1!J128+BerM2!J128+BerM3!J128)/(dima1+dima2+dima3),2)</f>
        <v>0</v>
      </c>
      <c r="R128" s="6">
        <f>ROUND((BerM1!K128+BerM2!K128+BerM3!K128)/(wome1+wome2+wome3),2)</f>
        <v>0</v>
      </c>
      <c r="S128" s="6">
        <f>ROUND((BerM1!L128+BerM2!L128+BerM3!L128)/(doje1+doje2+doje3),2)</f>
        <v>0</v>
      </c>
      <c r="T128" s="6">
        <f>ROUND((BerM1!M128+BerM2!M128+BerM3!M128)/(vrve1+vrve2+vrve3),2)</f>
        <v>0</v>
      </c>
      <c r="U128" s="6">
        <f>ROUND((BerM1!N128+BerM2!N128+BerM3!N128)/(zasa1+zasa2+zasa3),2)</f>
        <v>0</v>
      </c>
      <c r="V128" s="6">
        <f>ROUND((BerM1!O128+BerM2!O128+BerM3!O128)/(zodi1+zodi2+zodi3),2)</f>
        <v>0</v>
      </c>
      <c r="W128" s="6">
        <f>ROUND(('M1-In'!U128+'M2-In'!U128+'M3-In'!U128)*7/(malu1+malu2+malu3+dima1+dima2+dima3+wome1+wome2+wome3+doje1+doje2+doje3+vrve1+vrve2+vrve3+zasa1+zasa2+zasa3+zodi1+zodi2+zodi3),2)</f>
        <v>0</v>
      </c>
      <c r="X128" s="6">
        <f t="shared" si="60"/>
        <v>0</v>
      </c>
      <c r="Y128" s="16">
        <f t="shared" si="61"/>
        <v>0</v>
      </c>
      <c r="Z128" s="42">
        <f t="shared" si="62"/>
        <v>1</v>
      </c>
      <c r="AA128" s="16" t="str">
        <f t="shared" si="63"/>
        <v>Teilzeit</v>
      </c>
      <c r="AB128" s="16">
        <f>'M1-In'!AG128+'M1-In'!AH128+'M2-In'!AG128+'M2-In'!AH128+'M3-In'!AG128+'M3-In'!AH128</f>
        <v>0</v>
      </c>
      <c r="AC128" s="16">
        <f t="shared" si="64"/>
        <v>0</v>
      </c>
      <c r="AD128" s="16">
        <f t="shared" si="45"/>
        <v>0</v>
      </c>
      <c r="AE128" s="16">
        <f>'M1-In'!AI128+'M2-In'!AI128+'M3-In'!AI128</f>
        <v>0</v>
      </c>
      <c r="AF128" s="16">
        <f t="shared" si="65"/>
        <v>0</v>
      </c>
      <c r="AG128" s="16">
        <f t="shared" si="46"/>
        <v>0</v>
      </c>
      <c r="AH128" s="16">
        <f>'M1-In'!AJ128+'M2-In'!AJ128+'M3-In'!AJ128</f>
        <v>0</v>
      </c>
      <c r="AI128" s="16">
        <f t="shared" si="66"/>
        <v>0</v>
      </c>
      <c r="AJ128" s="16">
        <f t="shared" si="47"/>
        <v>0</v>
      </c>
      <c r="AK128" s="16">
        <f>'M1-In'!AK128+'M2-In'!AK128+'M3-In'!AK128</f>
        <v>0</v>
      </c>
      <c r="AL128" s="16">
        <f t="shared" si="67"/>
        <v>0</v>
      </c>
      <c r="AM128" s="16">
        <f t="shared" si="48"/>
        <v>0</v>
      </c>
      <c r="AN128" s="16">
        <f>'M1-In'!AL128+'M2-In'!AL128+'M3-In'!AL128</f>
        <v>0</v>
      </c>
      <c r="AO128" s="16">
        <f t="shared" si="68"/>
        <v>0</v>
      </c>
      <c r="AP128" s="16">
        <f t="shared" si="49"/>
        <v>0</v>
      </c>
      <c r="AQ128" s="16">
        <f>'M1-In'!AM128+'M2-In'!AM128+'M3-In'!AM128</f>
        <v>0</v>
      </c>
      <c r="AR128" s="16">
        <f t="shared" si="69"/>
        <v>0</v>
      </c>
      <c r="AS128" s="16">
        <f t="shared" si="50"/>
        <v>0</v>
      </c>
      <c r="AT128" s="16">
        <f>BerM1!AO128+BerM2!AO128+BerM3!AO128</f>
        <v>0</v>
      </c>
      <c r="AU128" s="16">
        <f t="shared" si="70"/>
        <v>0</v>
      </c>
      <c r="AV128" s="16">
        <f t="shared" si="51"/>
        <v>0</v>
      </c>
      <c r="AW128" s="16">
        <f ca="1">IF(A128=1,"Verbessern",MIN(gmk,BerM1!AQ128+BerM2!AQ128+BerM3!AQ128))</f>
        <v>0</v>
      </c>
      <c r="AX128" s="16">
        <f t="shared" ca="1" si="52"/>
        <v>0</v>
      </c>
      <c r="AY128" s="16">
        <f t="shared" ca="1" si="53"/>
        <v>0</v>
      </c>
      <c r="AZ128" s="16">
        <f t="shared" ca="1" si="54"/>
        <v>0</v>
      </c>
      <c r="BA128" s="6">
        <f t="shared" si="71"/>
        <v>0</v>
      </c>
      <c r="BB128" s="6">
        <f t="shared" si="55"/>
        <v>0</v>
      </c>
      <c r="BC128" s="285">
        <f t="shared" si="72"/>
        <v>0</v>
      </c>
      <c r="BD128" s="16">
        <f t="shared" ca="1" si="56"/>
        <v>0</v>
      </c>
      <c r="BE128" s="42">
        <f t="shared" ca="1" si="57"/>
        <v>0</v>
      </c>
      <c r="BF128" s="16">
        <f ca="1">IF(A128=1,"Verbessern",BerM1!AT128+BerM2!AT128+BerM3!AT128)</f>
        <v>0</v>
      </c>
      <c r="BG128" s="16">
        <f t="shared" ca="1" si="73"/>
        <v>0</v>
      </c>
      <c r="BH128" s="16">
        <f t="shared" ca="1" si="74"/>
        <v>0</v>
      </c>
      <c r="BI128" s="16">
        <f t="shared" ca="1" si="75"/>
        <v>0</v>
      </c>
      <c r="BJ128" s="16">
        <f t="shared" ca="1" si="76"/>
        <v>0</v>
      </c>
      <c r="BK128" s="16">
        <f t="shared" ca="1" si="58"/>
        <v>0</v>
      </c>
      <c r="BL128" s="6">
        <f t="shared" ca="1" si="59"/>
        <v>0</v>
      </c>
      <c r="BM128" s="92">
        <f t="shared" ca="1" si="77"/>
        <v>0</v>
      </c>
      <c r="BN128" s="16">
        <f t="shared" ca="1" si="78"/>
        <v>0</v>
      </c>
      <c r="BO128" s="16" t="str">
        <f t="shared" si="79"/>
        <v>OK</v>
      </c>
      <c r="BP128" s="16">
        <f t="shared" si="80"/>
        <v>0</v>
      </c>
      <c r="BQ128" s="93"/>
      <c r="BR128" s="16">
        <f t="shared" si="81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43101</v>
      </c>
      <c r="D129" s="65">
        <f>Ident!F129-C129+1-(INT((CHOOSE(WEEKDAY(C129),0,1,2,3,4,5,6)+(Ident!F129-C129+1))/7))-(INT((CHOOSE(WEEKDAY(C129),6,0,1,2,3,4,5)+(Ident!F129-C129+1))/7))</f>
        <v>-30785</v>
      </c>
      <c r="E129" s="6">
        <f>Kal!B$13-C129+1-(INT((CHOOSE(WEEKDAY(C129),0,1,2,3,4,5,6)+(Kal!B$13-C129+1))/7))-(INT((CHOOSE(WEEKDAY(C129),6,0,1,2,3,4,5)+(Kal!B$13-C129+1))/7))</f>
        <v>65</v>
      </c>
      <c r="F129" s="6">
        <f>Ident!F129-Kal!A$11+1-(INT((CHOOSE(WEEKDAY(Kal!A$11),0,1,2,3,4,5,6)+(Ident!F129-Kal!A$11+1))/7))-(INT((CHOOSE(WEEKDAY(Kal!A$11),6,0,1,2,3,4,5)+(Ident!F129-Kal!A$11+1))/7))</f>
        <v>-30785</v>
      </c>
      <c r="G129" s="6">
        <f>IF(AND(Ident!E129&lt;&gt;0,Ident!F129&lt;&gt;0),D129,IF(AND(Ident!E129&lt;&gt;0,Ident!F129=0),E129,IF(AND(Ident!E129=0,Ident!F129&lt;&gt;0),F129,ad5kw)))</f>
        <v>65</v>
      </c>
      <c r="H129" s="75">
        <f>ROUND(G129*Ident!L129,2)</f>
        <v>0</v>
      </c>
      <c r="I129" s="82"/>
      <c r="J129" s="73">
        <f>BerM1!W129+BerM2!W129+BerM3!W129</f>
        <v>0</v>
      </c>
      <c r="K129" s="73">
        <f t="shared" si="42"/>
        <v>0</v>
      </c>
      <c r="L129" s="73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6">
        <f>ROUND((BerM1!I129+BerM2!I129+BerM3!I129)/(malu1+malu2+malu3),2)</f>
        <v>0</v>
      </c>
      <c r="Q129" s="6">
        <f>ROUND((BerM1!J129+BerM2!J129+BerM3!J129)/(dima1+dima2+dima3),2)</f>
        <v>0</v>
      </c>
      <c r="R129" s="6">
        <f>ROUND((BerM1!K129+BerM2!K129+BerM3!K129)/(wome1+wome2+wome3),2)</f>
        <v>0</v>
      </c>
      <c r="S129" s="6">
        <f>ROUND((BerM1!L129+BerM2!L129+BerM3!L129)/(doje1+doje2+doje3),2)</f>
        <v>0</v>
      </c>
      <c r="T129" s="6">
        <f>ROUND((BerM1!M129+BerM2!M129+BerM3!M129)/(vrve1+vrve2+vrve3),2)</f>
        <v>0</v>
      </c>
      <c r="U129" s="6">
        <f>ROUND((BerM1!N129+BerM2!N129+BerM3!N129)/(zasa1+zasa2+zasa3),2)</f>
        <v>0</v>
      </c>
      <c r="V129" s="6">
        <f>ROUND((BerM1!O129+BerM2!O129+BerM3!O129)/(zodi1+zodi2+zodi3),2)</f>
        <v>0</v>
      </c>
      <c r="W129" s="6">
        <f>ROUND(('M1-In'!U129+'M2-In'!U129+'M3-In'!U129)*7/(malu1+malu2+malu3+dima1+dima2+dima3+wome1+wome2+wome3+doje1+doje2+doje3+vrve1+vrve2+vrve3+zasa1+zasa2+zasa3+zodi1+zodi2+zodi3),2)</f>
        <v>0</v>
      </c>
      <c r="X129" s="6">
        <f t="shared" si="60"/>
        <v>0</v>
      </c>
      <c r="Y129" s="16">
        <f t="shared" si="61"/>
        <v>0</v>
      </c>
      <c r="Z129" s="42">
        <f t="shared" si="62"/>
        <v>1</v>
      </c>
      <c r="AA129" s="16" t="str">
        <f t="shared" si="63"/>
        <v>Teilzeit</v>
      </c>
      <c r="AB129" s="16">
        <f>'M1-In'!AG129+'M1-In'!AH129+'M2-In'!AG129+'M2-In'!AH129+'M3-In'!AG129+'M3-In'!AH129</f>
        <v>0</v>
      </c>
      <c r="AC129" s="16">
        <f t="shared" si="64"/>
        <v>0</v>
      </c>
      <c r="AD129" s="16">
        <f t="shared" si="45"/>
        <v>0</v>
      </c>
      <c r="AE129" s="16">
        <f>'M1-In'!AI129+'M2-In'!AI129+'M3-In'!AI129</f>
        <v>0</v>
      </c>
      <c r="AF129" s="16">
        <f t="shared" si="65"/>
        <v>0</v>
      </c>
      <c r="AG129" s="16">
        <f t="shared" si="46"/>
        <v>0</v>
      </c>
      <c r="AH129" s="16">
        <f>'M1-In'!AJ129+'M2-In'!AJ129+'M3-In'!AJ129</f>
        <v>0</v>
      </c>
      <c r="AI129" s="16">
        <f t="shared" si="66"/>
        <v>0</v>
      </c>
      <c r="AJ129" s="16">
        <f t="shared" si="47"/>
        <v>0</v>
      </c>
      <c r="AK129" s="16">
        <f>'M1-In'!AK129+'M2-In'!AK129+'M3-In'!AK129</f>
        <v>0</v>
      </c>
      <c r="AL129" s="16">
        <f t="shared" si="67"/>
        <v>0</v>
      </c>
      <c r="AM129" s="16">
        <f t="shared" si="48"/>
        <v>0</v>
      </c>
      <c r="AN129" s="16">
        <f>'M1-In'!AL129+'M2-In'!AL129+'M3-In'!AL129</f>
        <v>0</v>
      </c>
      <c r="AO129" s="16">
        <f t="shared" si="68"/>
        <v>0</v>
      </c>
      <c r="AP129" s="16">
        <f t="shared" si="49"/>
        <v>0</v>
      </c>
      <c r="AQ129" s="16">
        <f>'M1-In'!AM129+'M2-In'!AM129+'M3-In'!AM129</f>
        <v>0</v>
      </c>
      <c r="AR129" s="16">
        <f t="shared" si="69"/>
        <v>0</v>
      </c>
      <c r="AS129" s="16">
        <f t="shared" si="50"/>
        <v>0</v>
      </c>
      <c r="AT129" s="16">
        <f>BerM1!AO129+BerM2!AO129+BerM3!AO129</f>
        <v>0</v>
      </c>
      <c r="AU129" s="16">
        <f t="shared" si="70"/>
        <v>0</v>
      </c>
      <c r="AV129" s="16">
        <f t="shared" si="51"/>
        <v>0</v>
      </c>
      <c r="AW129" s="16">
        <f ca="1">IF(A129=1,"Verbessern",MIN(gmk,BerM1!AQ129+BerM2!AQ129+BerM3!AQ129))</f>
        <v>0</v>
      </c>
      <c r="AX129" s="16">
        <f t="shared" ca="1" si="52"/>
        <v>0</v>
      </c>
      <c r="AY129" s="16">
        <f t="shared" ca="1" si="53"/>
        <v>0</v>
      </c>
      <c r="AZ129" s="16">
        <f t="shared" ca="1" si="54"/>
        <v>0</v>
      </c>
      <c r="BA129" s="6">
        <f t="shared" si="71"/>
        <v>0</v>
      </c>
      <c r="BB129" s="6">
        <f t="shared" si="55"/>
        <v>0</v>
      </c>
      <c r="BC129" s="285">
        <f t="shared" si="72"/>
        <v>0</v>
      </c>
      <c r="BD129" s="16">
        <f t="shared" ca="1" si="56"/>
        <v>0</v>
      </c>
      <c r="BE129" s="42">
        <f t="shared" ca="1" si="57"/>
        <v>0</v>
      </c>
      <c r="BF129" s="16">
        <f ca="1">IF(A129=1,"Verbessern",BerM1!AT129+BerM2!AT129+BerM3!AT129)</f>
        <v>0</v>
      </c>
      <c r="BG129" s="16">
        <f t="shared" ca="1" si="73"/>
        <v>0</v>
      </c>
      <c r="BH129" s="16">
        <f t="shared" ca="1" si="74"/>
        <v>0</v>
      </c>
      <c r="BI129" s="16">
        <f t="shared" ca="1" si="75"/>
        <v>0</v>
      </c>
      <c r="BJ129" s="16">
        <f t="shared" ca="1" si="76"/>
        <v>0</v>
      </c>
      <c r="BK129" s="16">
        <f t="shared" ca="1" si="58"/>
        <v>0</v>
      </c>
      <c r="BL129" s="6">
        <f t="shared" ca="1" si="59"/>
        <v>0</v>
      </c>
      <c r="BM129" s="92">
        <f t="shared" ca="1" si="77"/>
        <v>0</v>
      </c>
      <c r="BN129" s="16">
        <f t="shared" ca="1" si="78"/>
        <v>0</v>
      </c>
      <c r="BO129" s="16" t="str">
        <f t="shared" si="79"/>
        <v>OK</v>
      </c>
      <c r="BP129" s="16">
        <f t="shared" si="80"/>
        <v>0</v>
      </c>
      <c r="BQ129" s="93"/>
      <c r="BR129" s="16">
        <f t="shared" si="81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43101</v>
      </c>
      <c r="D130" s="65">
        <f>Ident!F130-C130+1-(INT((CHOOSE(WEEKDAY(C130),0,1,2,3,4,5,6)+(Ident!F130-C130+1))/7))-(INT((CHOOSE(WEEKDAY(C130),6,0,1,2,3,4,5)+(Ident!F130-C130+1))/7))</f>
        <v>-30785</v>
      </c>
      <c r="E130" s="6">
        <f>Kal!B$13-C130+1-(INT((CHOOSE(WEEKDAY(C130),0,1,2,3,4,5,6)+(Kal!B$13-C130+1))/7))-(INT((CHOOSE(WEEKDAY(C130),6,0,1,2,3,4,5)+(Kal!B$13-C130+1))/7))</f>
        <v>65</v>
      </c>
      <c r="F130" s="6">
        <f>Ident!F130-Kal!A$11+1-(INT((CHOOSE(WEEKDAY(Kal!A$11),0,1,2,3,4,5,6)+(Ident!F130-Kal!A$11+1))/7))-(INT((CHOOSE(WEEKDAY(Kal!A$11),6,0,1,2,3,4,5)+(Ident!F130-Kal!A$11+1))/7))</f>
        <v>-30785</v>
      </c>
      <c r="G130" s="6">
        <f>IF(AND(Ident!E130&lt;&gt;0,Ident!F130&lt;&gt;0),D130,IF(AND(Ident!E130&lt;&gt;0,Ident!F130=0),E130,IF(AND(Ident!E130=0,Ident!F130&lt;&gt;0),F130,ad5kw)))</f>
        <v>65</v>
      </c>
      <c r="H130" s="75">
        <f>ROUND(G130*Ident!L130,2)</f>
        <v>0</v>
      </c>
      <c r="I130" s="82"/>
      <c r="J130" s="73">
        <f>BerM1!W130+BerM2!W130+BerM3!W130</f>
        <v>0</v>
      </c>
      <c r="K130" s="73">
        <f t="shared" si="42"/>
        <v>0</v>
      </c>
      <c r="L130" s="73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6">
        <f>ROUND((BerM1!I130+BerM2!I130+BerM3!I130)/(malu1+malu2+malu3),2)</f>
        <v>0</v>
      </c>
      <c r="Q130" s="6">
        <f>ROUND((BerM1!J130+BerM2!J130+BerM3!J130)/(dima1+dima2+dima3),2)</f>
        <v>0</v>
      </c>
      <c r="R130" s="6">
        <f>ROUND((BerM1!K130+BerM2!K130+BerM3!K130)/(wome1+wome2+wome3),2)</f>
        <v>0</v>
      </c>
      <c r="S130" s="6">
        <f>ROUND((BerM1!L130+BerM2!L130+BerM3!L130)/(doje1+doje2+doje3),2)</f>
        <v>0</v>
      </c>
      <c r="T130" s="6">
        <f>ROUND((BerM1!M130+BerM2!M130+BerM3!M130)/(vrve1+vrve2+vrve3),2)</f>
        <v>0</v>
      </c>
      <c r="U130" s="6">
        <f>ROUND((BerM1!N130+BerM2!N130+BerM3!N130)/(zasa1+zasa2+zasa3),2)</f>
        <v>0</v>
      </c>
      <c r="V130" s="6">
        <f>ROUND((BerM1!O130+BerM2!O130+BerM3!O130)/(zodi1+zodi2+zodi3),2)</f>
        <v>0</v>
      </c>
      <c r="W130" s="6">
        <f>ROUND(('M1-In'!U130+'M2-In'!U130+'M3-In'!U130)*7/(malu1+malu2+malu3+dima1+dima2+dima3+wome1+wome2+wome3+doje1+doje2+doje3+vrve1+vrve2+vrve3+zasa1+zasa2+zasa3+zodi1+zodi2+zodi3),2)</f>
        <v>0</v>
      </c>
      <c r="X130" s="6">
        <f t="shared" si="60"/>
        <v>0</v>
      </c>
      <c r="Y130" s="16">
        <f t="shared" si="61"/>
        <v>0</v>
      </c>
      <c r="Z130" s="42">
        <f t="shared" si="62"/>
        <v>1</v>
      </c>
      <c r="AA130" s="16" t="str">
        <f t="shared" si="63"/>
        <v>Teilzeit</v>
      </c>
      <c r="AB130" s="16">
        <f>'M1-In'!AG130+'M1-In'!AH130+'M2-In'!AG130+'M2-In'!AH130+'M3-In'!AG130+'M3-In'!AH130</f>
        <v>0</v>
      </c>
      <c r="AC130" s="16">
        <f t="shared" si="64"/>
        <v>0</v>
      </c>
      <c r="AD130" s="16">
        <f t="shared" si="45"/>
        <v>0</v>
      </c>
      <c r="AE130" s="16">
        <f>'M1-In'!AI130+'M2-In'!AI130+'M3-In'!AI130</f>
        <v>0</v>
      </c>
      <c r="AF130" s="16">
        <f t="shared" si="65"/>
        <v>0</v>
      </c>
      <c r="AG130" s="16">
        <f t="shared" si="46"/>
        <v>0</v>
      </c>
      <c r="AH130" s="16">
        <f>'M1-In'!AJ130+'M2-In'!AJ130+'M3-In'!AJ130</f>
        <v>0</v>
      </c>
      <c r="AI130" s="16">
        <f t="shared" si="66"/>
        <v>0</v>
      </c>
      <c r="AJ130" s="16">
        <f t="shared" si="47"/>
        <v>0</v>
      </c>
      <c r="AK130" s="16">
        <f>'M1-In'!AK130+'M2-In'!AK130+'M3-In'!AK130</f>
        <v>0</v>
      </c>
      <c r="AL130" s="16">
        <f t="shared" si="67"/>
        <v>0</v>
      </c>
      <c r="AM130" s="16">
        <f t="shared" si="48"/>
        <v>0</v>
      </c>
      <c r="AN130" s="16">
        <f>'M1-In'!AL130+'M2-In'!AL130+'M3-In'!AL130</f>
        <v>0</v>
      </c>
      <c r="AO130" s="16">
        <f t="shared" si="68"/>
        <v>0</v>
      </c>
      <c r="AP130" s="16">
        <f t="shared" si="49"/>
        <v>0</v>
      </c>
      <c r="AQ130" s="16">
        <f>'M1-In'!AM130+'M2-In'!AM130+'M3-In'!AM130</f>
        <v>0</v>
      </c>
      <c r="AR130" s="16">
        <f t="shared" si="69"/>
        <v>0</v>
      </c>
      <c r="AS130" s="16">
        <f t="shared" si="50"/>
        <v>0</v>
      </c>
      <c r="AT130" s="16">
        <f>BerM1!AO130+BerM2!AO130+BerM3!AO130</f>
        <v>0</v>
      </c>
      <c r="AU130" s="16">
        <f t="shared" si="70"/>
        <v>0</v>
      </c>
      <c r="AV130" s="16">
        <f t="shared" si="51"/>
        <v>0</v>
      </c>
      <c r="AW130" s="16">
        <f ca="1">IF(A130=1,"Verbessern",MIN(gmk,BerM1!AQ130+BerM2!AQ130+BerM3!AQ130))</f>
        <v>0</v>
      </c>
      <c r="AX130" s="16">
        <f t="shared" ca="1" si="52"/>
        <v>0</v>
      </c>
      <c r="AY130" s="16">
        <f t="shared" ca="1" si="53"/>
        <v>0</v>
      </c>
      <c r="AZ130" s="16">
        <f t="shared" ca="1" si="54"/>
        <v>0</v>
      </c>
      <c r="BA130" s="6">
        <f t="shared" si="71"/>
        <v>0</v>
      </c>
      <c r="BB130" s="6">
        <f t="shared" si="55"/>
        <v>0</v>
      </c>
      <c r="BC130" s="285">
        <f t="shared" si="72"/>
        <v>0</v>
      </c>
      <c r="BD130" s="16">
        <f t="shared" ca="1" si="56"/>
        <v>0</v>
      </c>
      <c r="BE130" s="42">
        <f t="shared" ca="1" si="57"/>
        <v>0</v>
      </c>
      <c r="BF130" s="16">
        <f ca="1">IF(A130=1,"Verbessern",BerM1!AT130+BerM2!AT130+BerM3!AT130)</f>
        <v>0</v>
      </c>
      <c r="BG130" s="16">
        <f t="shared" ca="1" si="73"/>
        <v>0</v>
      </c>
      <c r="BH130" s="16">
        <f t="shared" ca="1" si="74"/>
        <v>0</v>
      </c>
      <c r="BI130" s="16">
        <f t="shared" ca="1" si="75"/>
        <v>0</v>
      </c>
      <c r="BJ130" s="16">
        <f t="shared" ca="1" si="76"/>
        <v>0</v>
      </c>
      <c r="BK130" s="16">
        <f t="shared" ca="1" si="58"/>
        <v>0</v>
      </c>
      <c r="BL130" s="6">
        <f t="shared" ca="1" si="59"/>
        <v>0</v>
      </c>
      <c r="BM130" s="92">
        <f t="shared" ca="1" si="77"/>
        <v>0</v>
      </c>
      <c r="BN130" s="16">
        <f t="shared" ca="1" si="78"/>
        <v>0</v>
      </c>
      <c r="BO130" s="16" t="str">
        <f t="shared" si="79"/>
        <v>OK</v>
      </c>
      <c r="BP130" s="16">
        <f t="shared" si="80"/>
        <v>0</v>
      </c>
      <c r="BQ130" s="93"/>
      <c r="BR130" s="16">
        <f t="shared" si="81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43101</v>
      </c>
      <c r="D131" s="65">
        <f>Ident!F131-C131+1-(INT((CHOOSE(WEEKDAY(C131),0,1,2,3,4,5,6)+(Ident!F131-C131+1))/7))-(INT((CHOOSE(WEEKDAY(C131),6,0,1,2,3,4,5)+(Ident!F131-C131+1))/7))</f>
        <v>-30785</v>
      </c>
      <c r="E131" s="6">
        <f>Kal!B$13-C131+1-(INT((CHOOSE(WEEKDAY(C131),0,1,2,3,4,5,6)+(Kal!B$13-C131+1))/7))-(INT((CHOOSE(WEEKDAY(C131),6,0,1,2,3,4,5)+(Kal!B$13-C131+1))/7))</f>
        <v>65</v>
      </c>
      <c r="F131" s="6">
        <f>Ident!F131-Kal!A$11+1-(INT((CHOOSE(WEEKDAY(Kal!A$11),0,1,2,3,4,5,6)+(Ident!F131-Kal!A$11+1))/7))-(INT((CHOOSE(WEEKDAY(Kal!A$11),6,0,1,2,3,4,5)+(Ident!F131-Kal!A$11+1))/7))</f>
        <v>-30785</v>
      </c>
      <c r="G131" s="6">
        <f>IF(AND(Ident!E131&lt;&gt;0,Ident!F131&lt;&gt;0),D131,IF(AND(Ident!E131&lt;&gt;0,Ident!F131=0),E131,IF(AND(Ident!E131=0,Ident!F131&lt;&gt;0),F131,ad5kw)))</f>
        <v>65</v>
      </c>
      <c r="H131" s="75">
        <f>ROUND(G131*Ident!L131,2)</f>
        <v>0</v>
      </c>
      <c r="I131" s="82"/>
      <c r="J131" s="73">
        <f>BerM1!W131+BerM2!W131+BerM3!W131</f>
        <v>0</v>
      </c>
      <c r="K131" s="73">
        <f t="shared" si="42"/>
        <v>0</v>
      </c>
      <c r="L131" s="73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6">
        <f>ROUND((BerM1!I131+BerM2!I131+BerM3!I131)/(malu1+malu2+malu3),2)</f>
        <v>0</v>
      </c>
      <c r="Q131" s="6">
        <f>ROUND((BerM1!J131+BerM2!J131+BerM3!J131)/(dima1+dima2+dima3),2)</f>
        <v>0</v>
      </c>
      <c r="R131" s="6">
        <f>ROUND((BerM1!K131+BerM2!K131+BerM3!K131)/(wome1+wome2+wome3),2)</f>
        <v>0</v>
      </c>
      <c r="S131" s="6">
        <f>ROUND((BerM1!L131+BerM2!L131+BerM3!L131)/(doje1+doje2+doje3),2)</f>
        <v>0</v>
      </c>
      <c r="T131" s="6">
        <f>ROUND((BerM1!M131+BerM2!M131+BerM3!M131)/(vrve1+vrve2+vrve3),2)</f>
        <v>0</v>
      </c>
      <c r="U131" s="6">
        <f>ROUND((BerM1!N131+BerM2!N131+BerM3!N131)/(zasa1+zasa2+zasa3),2)</f>
        <v>0</v>
      </c>
      <c r="V131" s="6">
        <f>ROUND((BerM1!O131+BerM2!O131+BerM3!O131)/(zodi1+zodi2+zodi3),2)</f>
        <v>0</v>
      </c>
      <c r="W131" s="6">
        <f>ROUND(('M1-In'!U131+'M2-In'!U131+'M3-In'!U131)*7/(malu1+malu2+malu3+dima1+dima2+dima3+wome1+wome2+wome3+doje1+doje2+doje3+vrve1+vrve2+vrve3+zasa1+zasa2+zasa3+zodi1+zodi2+zodi3),2)</f>
        <v>0</v>
      </c>
      <c r="X131" s="6">
        <f t="shared" si="60"/>
        <v>0</v>
      </c>
      <c r="Y131" s="16">
        <f t="shared" si="61"/>
        <v>0</v>
      </c>
      <c r="Z131" s="42">
        <f t="shared" si="62"/>
        <v>1</v>
      </c>
      <c r="AA131" s="16" t="str">
        <f t="shared" si="63"/>
        <v>Teilzeit</v>
      </c>
      <c r="AB131" s="16">
        <f>'M1-In'!AG131+'M1-In'!AH131+'M2-In'!AG131+'M2-In'!AH131+'M3-In'!AG131+'M3-In'!AH131</f>
        <v>0</v>
      </c>
      <c r="AC131" s="16">
        <f t="shared" si="64"/>
        <v>0</v>
      </c>
      <c r="AD131" s="16">
        <f t="shared" si="45"/>
        <v>0</v>
      </c>
      <c r="AE131" s="16">
        <f>'M1-In'!AI131+'M2-In'!AI131+'M3-In'!AI131</f>
        <v>0</v>
      </c>
      <c r="AF131" s="16">
        <f t="shared" si="65"/>
        <v>0</v>
      </c>
      <c r="AG131" s="16">
        <f t="shared" si="46"/>
        <v>0</v>
      </c>
      <c r="AH131" s="16">
        <f>'M1-In'!AJ131+'M2-In'!AJ131+'M3-In'!AJ131</f>
        <v>0</v>
      </c>
      <c r="AI131" s="16">
        <f t="shared" si="66"/>
        <v>0</v>
      </c>
      <c r="AJ131" s="16">
        <f t="shared" si="47"/>
        <v>0</v>
      </c>
      <c r="AK131" s="16">
        <f>'M1-In'!AK131+'M2-In'!AK131+'M3-In'!AK131</f>
        <v>0</v>
      </c>
      <c r="AL131" s="16">
        <f t="shared" si="67"/>
        <v>0</v>
      </c>
      <c r="AM131" s="16">
        <f t="shared" si="48"/>
        <v>0</v>
      </c>
      <c r="AN131" s="16">
        <f>'M1-In'!AL131+'M2-In'!AL131+'M3-In'!AL131</f>
        <v>0</v>
      </c>
      <c r="AO131" s="16">
        <f t="shared" si="68"/>
        <v>0</v>
      </c>
      <c r="AP131" s="16">
        <f t="shared" si="49"/>
        <v>0</v>
      </c>
      <c r="AQ131" s="16">
        <f>'M1-In'!AM131+'M2-In'!AM131+'M3-In'!AM131</f>
        <v>0</v>
      </c>
      <c r="AR131" s="16">
        <f t="shared" si="69"/>
        <v>0</v>
      </c>
      <c r="AS131" s="16">
        <f t="shared" si="50"/>
        <v>0</v>
      </c>
      <c r="AT131" s="16">
        <f>BerM1!AO131+BerM2!AO131+BerM3!AO131</f>
        <v>0</v>
      </c>
      <c r="AU131" s="16">
        <f t="shared" si="70"/>
        <v>0</v>
      </c>
      <c r="AV131" s="16">
        <f t="shared" si="51"/>
        <v>0</v>
      </c>
      <c r="AW131" s="16">
        <f ca="1">IF(A131=1,"Verbessern",MIN(gmk,BerM1!AQ131+BerM2!AQ131+BerM3!AQ131))</f>
        <v>0</v>
      </c>
      <c r="AX131" s="16">
        <f t="shared" ca="1" si="52"/>
        <v>0</v>
      </c>
      <c r="AY131" s="16">
        <f t="shared" ca="1" si="53"/>
        <v>0</v>
      </c>
      <c r="AZ131" s="16">
        <f t="shared" ca="1" si="54"/>
        <v>0</v>
      </c>
      <c r="BA131" s="6">
        <f t="shared" si="71"/>
        <v>0</v>
      </c>
      <c r="BB131" s="6">
        <f t="shared" si="55"/>
        <v>0</v>
      </c>
      <c r="BC131" s="285">
        <f t="shared" si="72"/>
        <v>0</v>
      </c>
      <c r="BD131" s="16">
        <f t="shared" ca="1" si="56"/>
        <v>0</v>
      </c>
      <c r="BE131" s="42">
        <f t="shared" ca="1" si="57"/>
        <v>0</v>
      </c>
      <c r="BF131" s="16">
        <f ca="1">IF(A131=1,"Verbessern",BerM1!AT131+BerM2!AT131+BerM3!AT131)</f>
        <v>0</v>
      </c>
      <c r="BG131" s="16">
        <f t="shared" ca="1" si="73"/>
        <v>0</v>
      </c>
      <c r="BH131" s="16">
        <f t="shared" ca="1" si="74"/>
        <v>0</v>
      </c>
      <c r="BI131" s="16">
        <f t="shared" ca="1" si="75"/>
        <v>0</v>
      </c>
      <c r="BJ131" s="16">
        <f t="shared" ca="1" si="76"/>
        <v>0</v>
      </c>
      <c r="BK131" s="16">
        <f t="shared" ca="1" si="58"/>
        <v>0</v>
      </c>
      <c r="BL131" s="6">
        <f t="shared" ca="1" si="59"/>
        <v>0</v>
      </c>
      <c r="BM131" s="92">
        <f t="shared" ca="1" si="77"/>
        <v>0</v>
      </c>
      <c r="BN131" s="16">
        <f t="shared" ca="1" si="78"/>
        <v>0</v>
      </c>
      <c r="BO131" s="16" t="str">
        <f t="shared" si="79"/>
        <v>OK</v>
      </c>
      <c r="BP131" s="16">
        <f t="shared" si="80"/>
        <v>0</v>
      </c>
      <c r="BQ131" s="93"/>
      <c r="BR131" s="16">
        <f t="shared" si="81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43101</v>
      </c>
      <c r="D132" s="65">
        <f>Ident!F132-C132+1-(INT((CHOOSE(WEEKDAY(C132),0,1,2,3,4,5,6)+(Ident!F132-C132+1))/7))-(INT((CHOOSE(WEEKDAY(C132),6,0,1,2,3,4,5)+(Ident!F132-C132+1))/7))</f>
        <v>-30785</v>
      </c>
      <c r="E132" s="6">
        <f>Kal!B$13-C132+1-(INT((CHOOSE(WEEKDAY(C132),0,1,2,3,4,5,6)+(Kal!B$13-C132+1))/7))-(INT((CHOOSE(WEEKDAY(C132),6,0,1,2,3,4,5)+(Kal!B$13-C132+1))/7))</f>
        <v>65</v>
      </c>
      <c r="F132" s="6">
        <f>Ident!F132-Kal!A$11+1-(INT((CHOOSE(WEEKDAY(Kal!A$11),0,1,2,3,4,5,6)+(Ident!F132-Kal!A$11+1))/7))-(INT((CHOOSE(WEEKDAY(Kal!A$11),6,0,1,2,3,4,5)+(Ident!F132-Kal!A$11+1))/7))</f>
        <v>-30785</v>
      </c>
      <c r="G132" s="6">
        <f>IF(AND(Ident!E132&lt;&gt;0,Ident!F132&lt;&gt;0),D132,IF(AND(Ident!E132&lt;&gt;0,Ident!F132=0),E132,IF(AND(Ident!E132=0,Ident!F132&lt;&gt;0),F132,ad5kw)))</f>
        <v>65</v>
      </c>
      <c r="H132" s="75">
        <f>ROUND(G132*Ident!L132,2)</f>
        <v>0</v>
      </c>
      <c r="I132" s="82"/>
      <c r="J132" s="73">
        <f>BerM1!W132+BerM2!W132+BerM3!W132</f>
        <v>0</v>
      </c>
      <c r="K132" s="73">
        <f t="shared" ref="K132:K195" si="84">IF(A132=1,"Verbessern!",MIN(upk,J132*fuf))</f>
        <v>0</v>
      </c>
      <c r="L132" s="73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6">
        <f>ROUND((BerM1!I132+BerM2!I132+BerM3!I132)/(malu1+malu2+malu3),2)</f>
        <v>0</v>
      </c>
      <c r="Q132" s="6">
        <f>ROUND((BerM1!J132+BerM2!J132+BerM3!J132)/(dima1+dima2+dima3),2)</f>
        <v>0</v>
      </c>
      <c r="R132" s="6">
        <f>ROUND((BerM1!K132+BerM2!K132+BerM3!K132)/(wome1+wome2+wome3),2)</f>
        <v>0</v>
      </c>
      <c r="S132" s="6">
        <f>ROUND((BerM1!L132+BerM2!L132+BerM3!L132)/(doje1+doje2+doje3),2)</f>
        <v>0</v>
      </c>
      <c r="T132" s="6">
        <f>ROUND((BerM1!M132+BerM2!M132+BerM3!M132)/(vrve1+vrve2+vrve3),2)</f>
        <v>0</v>
      </c>
      <c r="U132" s="6">
        <f>ROUND((BerM1!N132+BerM2!N132+BerM3!N132)/(zasa1+zasa2+zasa3),2)</f>
        <v>0</v>
      </c>
      <c r="V132" s="6">
        <f>ROUND((BerM1!O132+BerM2!O132+BerM3!O132)/(zodi1+zodi2+zodi3),2)</f>
        <v>0</v>
      </c>
      <c r="W132" s="6">
        <f>ROUND(('M1-In'!U132+'M2-In'!U132+'M3-In'!U132)*7/(malu1+malu2+malu3+dima1+dima2+dima3+wome1+wome2+wome3+doje1+doje2+doje3+vrve1+vrve2+vrve3+zasa1+zasa2+zasa3+zodi1+zodi2+zodi3),2)</f>
        <v>0</v>
      </c>
      <c r="X132" s="6">
        <f t="shared" si="60"/>
        <v>0</v>
      </c>
      <c r="Y132" s="16">
        <f t="shared" si="61"/>
        <v>0</v>
      </c>
      <c r="Z132" s="42">
        <f t="shared" si="62"/>
        <v>1</v>
      </c>
      <c r="AA132" s="16" t="str">
        <f t="shared" si="63"/>
        <v>Teilzeit</v>
      </c>
      <c r="AB132" s="16">
        <f>'M1-In'!AG132+'M1-In'!AH132+'M2-In'!AG132+'M2-In'!AH132+'M3-In'!AG132+'M3-In'!AH132</f>
        <v>0</v>
      </c>
      <c r="AC132" s="16">
        <f t="shared" si="64"/>
        <v>0</v>
      </c>
      <c r="AD132" s="16">
        <f t="shared" ref="AD132:AD195" si="87">IF(A132=1,"Verbessern",ROUND(AC132/(4*fuf),2))</f>
        <v>0</v>
      </c>
      <c r="AE132" s="16">
        <f>'M1-In'!AI132+'M2-In'!AI132+'M3-In'!AI132</f>
        <v>0</v>
      </c>
      <c r="AF132" s="16">
        <f t="shared" si="65"/>
        <v>0</v>
      </c>
      <c r="AG132" s="16">
        <f t="shared" ref="AG132:AG195" si="88">IF(A132=1,"Verbessern",ROUND(AF132/(4*fuf),2))</f>
        <v>0</v>
      </c>
      <c r="AH132" s="16">
        <f>'M1-In'!AJ132+'M2-In'!AJ132+'M3-In'!AJ132</f>
        <v>0</v>
      </c>
      <c r="AI132" s="16">
        <f t="shared" si="66"/>
        <v>0</v>
      </c>
      <c r="AJ132" s="16">
        <f t="shared" ref="AJ132:AJ195" si="89">IF(A132=1,"Verbessern",ROUND(AI132/(4*fuf),2))</f>
        <v>0</v>
      </c>
      <c r="AK132" s="16">
        <f>'M1-In'!AK132+'M2-In'!AK132+'M3-In'!AK132</f>
        <v>0</v>
      </c>
      <c r="AL132" s="16">
        <f t="shared" si="67"/>
        <v>0</v>
      </c>
      <c r="AM132" s="16">
        <f t="shared" ref="AM132:AM195" si="90">IF(A132=1,"Verbessern",ROUND(AL132/(4*fuf),2))</f>
        <v>0</v>
      </c>
      <c r="AN132" s="16">
        <f>'M1-In'!AL132+'M2-In'!AL132+'M3-In'!AL132</f>
        <v>0</v>
      </c>
      <c r="AO132" s="16">
        <f t="shared" si="68"/>
        <v>0</v>
      </c>
      <c r="AP132" s="16">
        <f t="shared" ref="AP132:AP195" si="91">IF(A132=1,"Verbessern",ROUND(AO132/(4*fuf),2))</f>
        <v>0</v>
      </c>
      <c r="AQ132" s="16">
        <f>'M1-In'!AM132+'M2-In'!AM132+'M3-In'!AM132</f>
        <v>0</v>
      </c>
      <c r="AR132" s="16">
        <f t="shared" si="69"/>
        <v>0</v>
      </c>
      <c r="AS132" s="16">
        <f t="shared" ref="AS132:AS195" si="92">IF(A132=1,"Verbessern",ROUND(AR132/(4*fuf),2))</f>
        <v>0</v>
      </c>
      <c r="AT132" s="16">
        <f>BerM1!AO132+BerM2!AO132+BerM3!AO132</f>
        <v>0</v>
      </c>
      <c r="AU132" s="16">
        <f t="shared" si="70"/>
        <v>0</v>
      </c>
      <c r="AV132" s="16">
        <f t="shared" ref="AV132:AV195" si="93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4">IF(A132=1,"Verbessern",ROUND(AW132*pabij/100,2))</f>
        <v>0</v>
      </c>
      <c r="AY132" s="16">
        <f t="shared" ref="AY132:AY195" ca="1" si="95">IF(A132=1,"Verbessern",ROUND(AW132*wnbij/100,2))</f>
        <v>0</v>
      </c>
      <c r="AZ132" s="16">
        <f t="shared" ref="AZ132:AZ195" ca="1" si="96">IF(A132=1,"Verbessern",ROUND(AW132*(pabij+wnbij)/100,2))</f>
        <v>0</v>
      </c>
      <c r="BA132" s="6">
        <f t="shared" si="71"/>
        <v>0</v>
      </c>
      <c r="BB132" s="6">
        <f t="shared" ref="BB132:BB195" si="97">IF(kwnr&gt;=44,BA132,IF(BA132&lt;0.33,0,BA132))</f>
        <v>0</v>
      </c>
      <c r="BC132" s="285">
        <f t="shared" si="72"/>
        <v>0</v>
      </c>
      <c r="BD132" s="16">
        <f t="shared" ref="BD132:BD195" ca="1" si="98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99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3"/>
        <v>0</v>
      </c>
      <c r="BH132" s="16">
        <f t="shared" ca="1" si="74"/>
        <v>0</v>
      </c>
      <c r="BI132" s="16">
        <f t="shared" ca="1" si="75"/>
        <v>0</v>
      </c>
      <c r="BJ132" s="16">
        <f t="shared" ca="1" si="76"/>
        <v>0</v>
      </c>
      <c r="BK132" s="16">
        <f t="shared" ref="BK132:BK195" ca="1" si="100">IF(A132=1,"Verbessern",ROUND(AW132*fsobij/100,2))</f>
        <v>0</v>
      </c>
      <c r="BL132" s="6">
        <f t="shared" ref="BL132:BL195" ca="1" si="101">IF(A132=1,"Verbessern",ROUND(AW132*bijbij/100,2))</f>
        <v>0</v>
      </c>
      <c r="BM132" s="92">
        <f t="shared" ca="1" si="77"/>
        <v>0</v>
      </c>
      <c r="BN132" s="16">
        <f t="shared" ca="1" si="78"/>
        <v>0</v>
      </c>
      <c r="BO132" s="16" t="str">
        <f t="shared" si="79"/>
        <v>OK</v>
      </c>
      <c r="BP132" s="16">
        <f t="shared" si="80"/>
        <v>0</v>
      </c>
      <c r="BQ132" s="93"/>
      <c r="BR132" s="16">
        <f t="shared" si="81"/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43101</v>
      </c>
      <c r="D133" s="65">
        <f>Ident!F133-C133+1-(INT((CHOOSE(WEEKDAY(C133),0,1,2,3,4,5,6)+(Ident!F133-C133+1))/7))-(INT((CHOOSE(WEEKDAY(C133),6,0,1,2,3,4,5)+(Ident!F133-C133+1))/7))</f>
        <v>-30785</v>
      </c>
      <c r="E133" s="6">
        <f>Kal!B$13-C133+1-(INT((CHOOSE(WEEKDAY(C133),0,1,2,3,4,5,6)+(Kal!B$13-C133+1))/7))-(INT((CHOOSE(WEEKDAY(C133),6,0,1,2,3,4,5)+(Kal!B$13-C133+1))/7))</f>
        <v>65</v>
      </c>
      <c r="F133" s="6">
        <f>Ident!F133-Kal!A$11+1-(INT((CHOOSE(WEEKDAY(Kal!A$11),0,1,2,3,4,5,6)+(Ident!F133-Kal!A$11+1))/7))-(INT((CHOOSE(WEEKDAY(Kal!A$11),6,0,1,2,3,4,5)+(Ident!F133-Kal!A$11+1))/7))</f>
        <v>-30785</v>
      </c>
      <c r="G133" s="6">
        <f>IF(AND(Ident!E133&lt;&gt;0,Ident!F133&lt;&gt;0),D133,IF(AND(Ident!E133&lt;&gt;0,Ident!F133=0),E133,IF(AND(Ident!E133=0,Ident!F133&lt;&gt;0),F133,ad5kw)))</f>
        <v>65</v>
      </c>
      <c r="H133" s="75">
        <f>ROUND(G133*Ident!L133,2)</f>
        <v>0</v>
      </c>
      <c r="I133" s="82"/>
      <c r="J133" s="73">
        <f>BerM1!W133+BerM2!W133+BerM3!W133</f>
        <v>0</v>
      </c>
      <c r="K133" s="73">
        <f t="shared" si="84"/>
        <v>0</v>
      </c>
      <c r="L133" s="73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6">
        <f>ROUND((BerM1!I133+BerM2!I133+BerM3!I133)/(malu1+malu2+malu3),2)</f>
        <v>0</v>
      </c>
      <c r="Q133" s="6">
        <f>ROUND((BerM1!J133+BerM2!J133+BerM3!J133)/(dima1+dima2+dima3),2)</f>
        <v>0</v>
      </c>
      <c r="R133" s="6">
        <f>ROUND((BerM1!K133+BerM2!K133+BerM3!K133)/(wome1+wome2+wome3),2)</f>
        <v>0</v>
      </c>
      <c r="S133" s="6">
        <f>ROUND((BerM1!L133+BerM2!L133+BerM3!L133)/(doje1+doje2+doje3),2)</f>
        <v>0</v>
      </c>
      <c r="T133" s="6">
        <f>ROUND((BerM1!M133+BerM2!M133+BerM3!M133)/(vrve1+vrve2+vrve3),2)</f>
        <v>0</v>
      </c>
      <c r="U133" s="6">
        <f>ROUND((BerM1!N133+BerM2!N133+BerM3!N133)/(zasa1+zasa2+zasa3),2)</f>
        <v>0</v>
      </c>
      <c r="V133" s="6">
        <f>ROUND((BerM1!O133+BerM2!O133+BerM3!O133)/(zodi1+zodi2+zodi3),2)</f>
        <v>0</v>
      </c>
      <c r="W133" s="6">
        <f>ROUND(('M1-In'!U133+'M2-In'!U133+'M3-In'!U133)*7/(malu1+malu2+malu3+dima1+dima2+dima3+wome1+wome2+wome3+doje1+doje2+doje3+vrve1+vrve2+vrve3+zasa1+zasa2+zasa3+zodi1+zodi2+zodi3),2)</f>
        <v>0</v>
      </c>
      <c r="X133" s="6">
        <f t="shared" ref="X133:X196" si="102">P133+Q133+R133+S133+T133+U133+V133+W133</f>
        <v>0</v>
      </c>
      <c r="Y133" s="16">
        <f t="shared" ref="Y133:Y196" si="103">IF(A133=1,"Verbessern",IF(MIN(38,ROUND(O133*X133,2))&lt;&gt;0,MIN(38,ROUND(O133*X133,2)),0))</f>
        <v>0</v>
      </c>
      <c r="Z133" s="42">
        <f t="shared" ref="Z133:Z196" si="104">IF(Y133&lt;38,1,0)</f>
        <v>1</v>
      </c>
      <c r="AA133" s="16" t="str">
        <f t="shared" ref="AA133:AA196" si="105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6">IF(A133=1,"Verbessen",ROUND(AB133*O133,2))</f>
        <v>0</v>
      </c>
      <c r="AD133" s="16">
        <f t="shared" si="87"/>
        <v>0</v>
      </c>
      <c r="AE133" s="16">
        <f>'M1-In'!AI133+'M2-In'!AI133+'M3-In'!AI133</f>
        <v>0</v>
      </c>
      <c r="AF133" s="16">
        <f t="shared" ref="AF133:AF196" si="107">IF(A133=1,"Verbessern",ROUND(AE133*O133,2))</f>
        <v>0</v>
      </c>
      <c r="AG133" s="16">
        <f t="shared" si="88"/>
        <v>0</v>
      </c>
      <c r="AH133" s="16">
        <f>'M1-In'!AJ133+'M2-In'!AJ133+'M3-In'!AJ133</f>
        <v>0</v>
      </c>
      <c r="AI133" s="16">
        <f t="shared" ref="AI133:AI196" si="108">IF(A133=1,"Verbessern",ROUND(AH133*O133,2))</f>
        <v>0</v>
      </c>
      <c r="AJ133" s="16">
        <f t="shared" si="89"/>
        <v>0</v>
      </c>
      <c r="AK133" s="16">
        <f>'M1-In'!AK133+'M2-In'!AK133+'M3-In'!AK133</f>
        <v>0</v>
      </c>
      <c r="AL133" s="16">
        <f t="shared" ref="AL133:AL196" si="109">IF(A133=1,"Verbessern",ROUND(AK133*O133,2))</f>
        <v>0</v>
      </c>
      <c r="AM133" s="16">
        <f t="shared" si="90"/>
        <v>0</v>
      </c>
      <c r="AN133" s="16">
        <f>'M1-In'!AL133+'M2-In'!AL133+'M3-In'!AL133</f>
        <v>0</v>
      </c>
      <c r="AO133" s="16">
        <f t="shared" ref="AO133:AO196" si="110">IF(A133=1,"Verbessern",ROUND(AN133*O133,2))</f>
        <v>0</v>
      </c>
      <c r="AP133" s="16">
        <f t="shared" si="91"/>
        <v>0</v>
      </c>
      <c r="AQ133" s="16">
        <f>'M1-In'!AM133+'M2-In'!AM133+'M3-In'!AM133</f>
        <v>0</v>
      </c>
      <c r="AR133" s="16">
        <f t="shared" ref="AR133:AR196" si="111">IF(A133=1,"Verbessern",ROUND(AQ133*O133,2))</f>
        <v>0</v>
      </c>
      <c r="AS133" s="16">
        <f t="shared" si="92"/>
        <v>0</v>
      </c>
      <c r="AT133" s="16">
        <f>BerM1!AO133+BerM2!AO133+BerM3!AO133</f>
        <v>0</v>
      </c>
      <c r="AU133" s="16">
        <f t="shared" ref="AU133:AU196" si="112">IF(A133=1,"Verbessern",IF(AT133*O133&lt;0.6,0,ROUND(AT133*O133,2)))</f>
        <v>0</v>
      </c>
      <c r="AV133" s="16">
        <f t="shared" si="93"/>
        <v>0</v>
      </c>
      <c r="AW133" s="16">
        <f ca="1">IF(A133=1,"Verbessern",MIN(gmk,BerM1!AQ133+BerM2!AQ133+BerM3!AQ133))</f>
        <v>0</v>
      </c>
      <c r="AX133" s="16">
        <f t="shared" ca="1" si="94"/>
        <v>0</v>
      </c>
      <c r="AY133" s="16">
        <f t="shared" ca="1" si="95"/>
        <v>0</v>
      </c>
      <c r="AZ133" s="16">
        <f t="shared" ca="1" si="96"/>
        <v>0</v>
      </c>
      <c r="BA133" s="6">
        <f t="shared" ref="BA133:BA196" si="113">MIN(ROUND(K133/494,2),1)</f>
        <v>0</v>
      </c>
      <c r="BB133" s="6">
        <f t="shared" si="97"/>
        <v>0</v>
      </c>
      <c r="BC133" s="285">
        <f t="shared" ref="BC133:BC196" si="114">IF(BB133&gt;=0.8,ROUND(1/BB133,7),IF(AND(BB133&gt;=0.55,BB133&lt;0.8),1+BB133-0.55,IF(BB133&lt;0.275,IF(OR(Y133&gt;=19,Z133=0),1,0),1)))</f>
        <v>0</v>
      </c>
      <c r="BD133" s="16">
        <f t="shared" ca="1" si="98"/>
        <v>0</v>
      </c>
      <c r="BE133" s="42">
        <f t="shared" ca="1" si="99"/>
        <v>0</v>
      </c>
      <c r="BF133" s="16">
        <f ca="1">IF(A133=1,"Verbessern",BerM1!AT133+BerM2!AT133+BerM3!AT133)</f>
        <v>0</v>
      </c>
      <c r="BG133" s="16">
        <f t="shared" ref="BG133:BG196" ca="1" si="115">BD133+BF133</f>
        <v>0</v>
      </c>
      <c r="BH133" s="16">
        <f t="shared" ref="BH133:BH196" ca="1" si="116">IF(A133=1,"Verbessern",AY133-BF133)</f>
        <v>0</v>
      </c>
      <c r="BI133" s="16">
        <f t="shared" ref="BI133:BI196" ca="1" si="117">IF(A133=1,"Verbessern",AX133-BD133)</f>
        <v>0</v>
      </c>
      <c r="BJ133" s="16">
        <f t="shared" ref="BJ133:BJ196" ca="1" si="118">BH133+BI133</f>
        <v>0</v>
      </c>
      <c r="BK133" s="16">
        <f t="shared" ca="1" si="100"/>
        <v>0</v>
      </c>
      <c r="BL133" s="6">
        <f t="shared" ca="1" si="101"/>
        <v>0</v>
      </c>
      <c r="BM133" s="92">
        <f t="shared" ref="BM133:BM196" ca="1" si="119">IF(A133=1,"Verbessern",BI133+BK133+BL133)</f>
        <v>0</v>
      </c>
      <c r="BN133" s="16">
        <f t="shared" ref="BN133:BN196" ca="1" si="120">IF(A133=1,"Verbessern",BJ133+BK133+BL133)</f>
        <v>0</v>
      </c>
      <c r="BO133" s="16" t="str">
        <f t="shared" ref="BO133:BO196" si="121">IF(J133&gt;H133,"ÜBERKAPAZITÄT","OK")</f>
        <v>OK</v>
      </c>
      <c r="BP133" s="16">
        <f t="shared" ref="BP133:BP196" si="122">IF(BO133="ÜBERKAPZITÄT",ROUND((J133-H133)*100/H133,2),0)</f>
        <v>0</v>
      </c>
      <c r="BQ133" s="93"/>
      <c r="BR133" s="16">
        <f t="shared" ref="BR133:BR196" si="123" xml:space="preserve"> MIN(K133+AC133+AI133+AL133+AO133+AR133+AU133,494)</f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43101</v>
      </c>
      <c r="D134" s="65">
        <f>Ident!F134-C134+1-(INT((CHOOSE(WEEKDAY(C134),0,1,2,3,4,5,6)+(Ident!F134-C134+1))/7))-(INT((CHOOSE(WEEKDAY(C134),6,0,1,2,3,4,5)+(Ident!F134-C134+1))/7))</f>
        <v>-30785</v>
      </c>
      <c r="E134" s="6">
        <f>Kal!B$13-C134+1-(INT((CHOOSE(WEEKDAY(C134),0,1,2,3,4,5,6)+(Kal!B$13-C134+1))/7))-(INT((CHOOSE(WEEKDAY(C134),6,0,1,2,3,4,5)+(Kal!B$13-C134+1))/7))</f>
        <v>65</v>
      </c>
      <c r="F134" s="6">
        <f>Ident!F134-Kal!A$11+1-(INT((CHOOSE(WEEKDAY(Kal!A$11),0,1,2,3,4,5,6)+(Ident!F134-Kal!A$11+1))/7))-(INT((CHOOSE(WEEKDAY(Kal!A$11),6,0,1,2,3,4,5)+(Ident!F134-Kal!A$11+1))/7))</f>
        <v>-30785</v>
      </c>
      <c r="G134" s="6">
        <f>IF(AND(Ident!E134&lt;&gt;0,Ident!F134&lt;&gt;0),D134,IF(AND(Ident!E134&lt;&gt;0,Ident!F134=0),E134,IF(AND(Ident!E134=0,Ident!F134&lt;&gt;0),F134,ad5kw)))</f>
        <v>65</v>
      </c>
      <c r="H134" s="75">
        <f>ROUND(G134*Ident!L134,2)</f>
        <v>0</v>
      </c>
      <c r="I134" s="82"/>
      <c r="J134" s="73">
        <f>BerM1!W134+BerM2!W134+BerM3!W134</f>
        <v>0</v>
      </c>
      <c r="K134" s="73">
        <f t="shared" si="84"/>
        <v>0</v>
      </c>
      <c r="L134" s="73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6">
        <f>ROUND((BerM1!I134+BerM2!I134+BerM3!I134)/(malu1+malu2+malu3),2)</f>
        <v>0</v>
      </c>
      <c r="Q134" s="6">
        <f>ROUND((BerM1!J134+BerM2!J134+BerM3!J134)/(dima1+dima2+dima3),2)</f>
        <v>0</v>
      </c>
      <c r="R134" s="6">
        <f>ROUND((BerM1!K134+BerM2!K134+BerM3!K134)/(wome1+wome2+wome3),2)</f>
        <v>0</v>
      </c>
      <c r="S134" s="6">
        <f>ROUND((BerM1!L134+BerM2!L134+BerM3!L134)/(doje1+doje2+doje3),2)</f>
        <v>0</v>
      </c>
      <c r="T134" s="6">
        <f>ROUND((BerM1!M134+BerM2!M134+BerM3!M134)/(vrve1+vrve2+vrve3),2)</f>
        <v>0</v>
      </c>
      <c r="U134" s="6">
        <f>ROUND((BerM1!N134+BerM2!N134+BerM3!N134)/(zasa1+zasa2+zasa3),2)</f>
        <v>0</v>
      </c>
      <c r="V134" s="6">
        <f>ROUND((BerM1!O134+BerM2!O134+BerM3!O134)/(zodi1+zodi2+zodi3),2)</f>
        <v>0</v>
      </c>
      <c r="W134" s="6">
        <f>ROUND(('M1-In'!U134+'M2-In'!U134+'M3-In'!U134)*7/(malu1+malu2+malu3+dima1+dima2+dima3+wome1+wome2+wome3+doje1+doje2+doje3+vrve1+vrve2+vrve3+zasa1+zasa2+zasa3+zodi1+zodi2+zodi3),2)</f>
        <v>0</v>
      </c>
      <c r="X134" s="6">
        <f t="shared" si="102"/>
        <v>0</v>
      </c>
      <c r="Y134" s="16">
        <f t="shared" si="103"/>
        <v>0</v>
      </c>
      <c r="Z134" s="42">
        <f t="shared" si="104"/>
        <v>1</v>
      </c>
      <c r="AA134" s="16" t="str">
        <f t="shared" si="105"/>
        <v>Teilzeit</v>
      </c>
      <c r="AB134" s="16">
        <f>'M1-In'!AG134+'M1-In'!AH134+'M2-In'!AG134+'M2-In'!AH134+'M3-In'!AG134+'M3-In'!AH134</f>
        <v>0</v>
      </c>
      <c r="AC134" s="16">
        <f t="shared" si="106"/>
        <v>0</v>
      </c>
      <c r="AD134" s="16">
        <f t="shared" si="87"/>
        <v>0</v>
      </c>
      <c r="AE134" s="16">
        <f>'M1-In'!AI134+'M2-In'!AI134+'M3-In'!AI134</f>
        <v>0</v>
      </c>
      <c r="AF134" s="16">
        <f t="shared" si="107"/>
        <v>0</v>
      </c>
      <c r="AG134" s="16">
        <f t="shared" si="88"/>
        <v>0</v>
      </c>
      <c r="AH134" s="16">
        <f>'M1-In'!AJ134+'M2-In'!AJ134+'M3-In'!AJ134</f>
        <v>0</v>
      </c>
      <c r="AI134" s="16">
        <f t="shared" si="108"/>
        <v>0</v>
      </c>
      <c r="AJ134" s="16">
        <f t="shared" si="89"/>
        <v>0</v>
      </c>
      <c r="AK134" s="16">
        <f>'M1-In'!AK134+'M2-In'!AK134+'M3-In'!AK134</f>
        <v>0</v>
      </c>
      <c r="AL134" s="16">
        <f t="shared" si="109"/>
        <v>0</v>
      </c>
      <c r="AM134" s="16">
        <f t="shared" si="90"/>
        <v>0</v>
      </c>
      <c r="AN134" s="16">
        <f>'M1-In'!AL134+'M2-In'!AL134+'M3-In'!AL134</f>
        <v>0</v>
      </c>
      <c r="AO134" s="16">
        <f t="shared" si="110"/>
        <v>0</v>
      </c>
      <c r="AP134" s="16">
        <f t="shared" si="91"/>
        <v>0</v>
      </c>
      <c r="AQ134" s="16">
        <f>'M1-In'!AM134+'M2-In'!AM134+'M3-In'!AM134</f>
        <v>0</v>
      </c>
      <c r="AR134" s="16">
        <f t="shared" si="111"/>
        <v>0</v>
      </c>
      <c r="AS134" s="16">
        <f t="shared" si="92"/>
        <v>0</v>
      </c>
      <c r="AT134" s="16">
        <f>BerM1!AO134+BerM2!AO134+BerM3!AO134</f>
        <v>0</v>
      </c>
      <c r="AU134" s="16">
        <f t="shared" si="112"/>
        <v>0</v>
      </c>
      <c r="AV134" s="16">
        <f t="shared" si="93"/>
        <v>0</v>
      </c>
      <c r="AW134" s="16">
        <f ca="1">IF(A134=1,"Verbessern",MIN(gmk,BerM1!AQ134+BerM2!AQ134+BerM3!AQ134))</f>
        <v>0</v>
      </c>
      <c r="AX134" s="16">
        <f t="shared" ca="1" si="94"/>
        <v>0</v>
      </c>
      <c r="AY134" s="16">
        <f t="shared" ca="1" si="95"/>
        <v>0</v>
      </c>
      <c r="AZ134" s="16">
        <f t="shared" ca="1" si="96"/>
        <v>0</v>
      </c>
      <c r="BA134" s="6">
        <f t="shared" si="113"/>
        <v>0</v>
      </c>
      <c r="BB134" s="6">
        <f t="shared" si="97"/>
        <v>0</v>
      </c>
      <c r="BC134" s="285">
        <f t="shared" si="114"/>
        <v>0</v>
      </c>
      <c r="BD134" s="16">
        <f t="shared" ca="1" si="98"/>
        <v>0</v>
      </c>
      <c r="BE134" s="42">
        <f t="shared" ca="1" si="99"/>
        <v>0</v>
      </c>
      <c r="BF134" s="16">
        <f ca="1">IF(A134=1,"Verbessern",BerM1!AT134+BerM2!AT134+BerM3!AT134)</f>
        <v>0</v>
      </c>
      <c r="BG134" s="16">
        <f t="shared" ca="1" si="115"/>
        <v>0</v>
      </c>
      <c r="BH134" s="16">
        <f t="shared" ca="1" si="116"/>
        <v>0</v>
      </c>
      <c r="BI134" s="16">
        <f t="shared" ca="1" si="117"/>
        <v>0</v>
      </c>
      <c r="BJ134" s="16">
        <f t="shared" ca="1" si="118"/>
        <v>0</v>
      </c>
      <c r="BK134" s="16">
        <f t="shared" ca="1" si="100"/>
        <v>0</v>
      </c>
      <c r="BL134" s="6">
        <f t="shared" ca="1" si="101"/>
        <v>0</v>
      </c>
      <c r="BM134" s="92">
        <f t="shared" ca="1" si="119"/>
        <v>0</v>
      </c>
      <c r="BN134" s="16">
        <f t="shared" ca="1" si="120"/>
        <v>0</v>
      </c>
      <c r="BO134" s="16" t="str">
        <f t="shared" si="121"/>
        <v>OK</v>
      </c>
      <c r="BP134" s="16">
        <f t="shared" si="122"/>
        <v>0</v>
      </c>
      <c r="BQ134" s="93"/>
      <c r="BR134" s="16">
        <f t="shared" si="123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43101</v>
      </c>
      <c r="D135" s="65">
        <f>Ident!F135-C135+1-(INT((CHOOSE(WEEKDAY(C135),0,1,2,3,4,5,6)+(Ident!F135-C135+1))/7))-(INT((CHOOSE(WEEKDAY(C135),6,0,1,2,3,4,5)+(Ident!F135-C135+1))/7))</f>
        <v>-30785</v>
      </c>
      <c r="E135" s="6">
        <f>Kal!B$13-C135+1-(INT((CHOOSE(WEEKDAY(C135),0,1,2,3,4,5,6)+(Kal!B$13-C135+1))/7))-(INT((CHOOSE(WEEKDAY(C135),6,0,1,2,3,4,5)+(Kal!B$13-C135+1))/7))</f>
        <v>65</v>
      </c>
      <c r="F135" s="6">
        <f>Ident!F135-Kal!A$11+1-(INT((CHOOSE(WEEKDAY(Kal!A$11),0,1,2,3,4,5,6)+(Ident!F135-Kal!A$11+1))/7))-(INT((CHOOSE(WEEKDAY(Kal!A$11),6,0,1,2,3,4,5)+(Ident!F135-Kal!A$11+1))/7))</f>
        <v>-30785</v>
      </c>
      <c r="G135" s="6">
        <f>IF(AND(Ident!E135&lt;&gt;0,Ident!F135&lt;&gt;0),D135,IF(AND(Ident!E135&lt;&gt;0,Ident!F135=0),E135,IF(AND(Ident!E135=0,Ident!F135&lt;&gt;0),F135,ad5kw)))</f>
        <v>65</v>
      </c>
      <c r="H135" s="75">
        <f>ROUND(G135*Ident!L135,2)</f>
        <v>0</v>
      </c>
      <c r="I135" s="82"/>
      <c r="J135" s="73">
        <f>BerM1!W135+BerM2!W135+BerM3!W135</f>
        <v>0</v>
      </c>
      <c r="K135" s="73">
        <f t="shared" si="84"/>
        <v>0</v>
      </c>
      <c r="L135" s="73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6">
        <f>ROUND((BerM1!I135+BerM2!I135+BerM3!I135)/(malu1+malu2+malu3),2)</f>
        <v>0</v>
      </c>
      <c r="Q135" s="6">
        <f>ROUND((BerM1!J135+BerM2!J135+BerM3!J135)/(dima1+dima2+dima3),2)</f>
        <v>0</v>
      </c>
      <c r="R135" s="6">
        <f>ROUND((BerM1!K135+BerM2!K135+BerM3!K135)/(wome1+wome2+wome3),2)</f>
        <v>0</v>
      </c>
      <c r="S135" s="6">
        <f>ROUND((BerM1!L135+BerM2!L135+BerM3!L135)/(doje1+doje2+doje3),2)</f>
        <v>0</v>
      </c>
      <c r="T135" s="6">
        <f>ROUND((BerM1!M135+BerM2!M135+BerM3!M135)/(vrve1+vrve2+vrve3),2)</f>
        <v>0</v>
      </c>
      <c r="U135" s="6">
        <f>ROUND((BerM1!N135+BerM2!N135+BerM3!N135)/(zasa1+zasa2+zasa3),2)</f>
        <v>0</v>
      </c>
      <c r="V135" s="6">
        <f>ROUND((BerM1!O135+BerM2!O135+BerM3!O135)/(zodi1+zodi2+zodi3),2)</f>
        <v>0</v>
      </c>
      <c r="W135" s="6">
        <f>ROUND(('M1-In'!U135+'M2-In'!U135+'M3-In'!U135)*7/(malu1+malu2+malu3+dima1+dima2+dima3+wome1+wome2+wome3+doje1+doje2+doje3+vrve1+vrve2+vrve3+zasa1+zasa2+zasa3+zodi1+zodi2+zodi3),2)</f>
        <v>0</v>
      </c>
      <c r="X135" s="6">
        <f t="shared" si="102"/>
        <v>0</v>
      </c>
      <c r="Y135" s="16">
        <f t="shared" si="103"/>
        <v>0</v>
      </c>
      <c r="Z135" s="42">
        <f t="shared" si="104"/>
        <v>1</v>
      </c>
      <c r="AA135" s="16" t="str">
        <f t="shared" si="105"/>
        <v>Teilzeit</v>
      </c>
      <c r="AB135" s="16">
        <f>'M1-In'!AG135+'M1-In'!AH135+'M2-In'!AG135+'M2-In'!AH135+'M3-In'!AG135+'M3-In'!AH135</f>
        <v>0</v>
      </c>
      <c r="AC135" s="16">
        <f t="shared" si="106"/>
        <v>0</v>
      </c>
      <c r="AD135" s="16">
        <f t="shared" si="87"/>
        <v>0</v>
      </c>
      <c r="AE135" s="16">
        <f>'M1-In'!AI135+'M2-In'!AI135+'M3-In'!AI135</f>
        <v>0</v>
      </c>
      <c r="AF135" s="16">
        <f t="shared" si="107"/>
        <v>0</v>
      </c>
      <c r="AG135" s="16">
        <f t="shared" si="88"/>
        <v>0</v>
      </c>
      <c r="AH135" s="16">
        <f>'M1-In'!AJ135+'M2-In'!AJ135+'M3-In'!AJ135</f>
        <v>0</v>
      </c>
      <c r="AI135" s="16">
        <f t="shared" si="108"/>
        <v>0</v>
      </c>
      <c r="AJ135" s="16">
        <f t="shared" si="89"/>
        <v>0</v>
      </c>
      <c r="AK135" s="16">
        <f>'M1-In'!AK135+'M2-In'!AK135+'M3-In'!AK135</f>
        <v>0</v>
      </c>
      <c r="AL135" s="16">
        <f t="shared" si="109"/>
        <v>0</v>
      </c>
      <c r="AM135" s="16">
        <f t="shared" si="90"/>
        <v>0</v>
      </c>
      <c r="AN135" s="16">
        <f>'M1-In'!AL135+'M2-In'!AL135+'M3-In'!AL135</f>
        <v>0</v>
      </c>
      <c r="AO135" s="16">
        <f t="shared" si="110"/>
        <v>0</v>
      </c>
      <c r="AP135" s="16">
        <f t="shared" si="91"/>
        <v>0</v>
      </c>
      <c r="AQ135" s="16">
        <f>'M1-In'!AM135+'M2-In'!AM135+'M3-In'!AM135</f>
        <v>0</v>
      </c>
      <c r="AR135" s="16">
        <f t="shared" si="111"/>
        <v>0</v>
      </c>
      <c r="AS135" s="16">
        <f t="shared" si="92"/>
        <v>0</v>
      </c>
      <c r="AT135" s="16">
        <f>BerM1!AO135+BerM2!AO135+BerM3!AO135</f>
        <v>0</v>
      </c>
      <c r="AU135" s="16">
        <f t="shared" si="112"/>
        <v>0</v>
      </c>
      <c r="AV135" s="16">
        <f t="shared" si="93"/>
        <v>0</v>
      </c>
      <c r="AW135" s="16">
        <f ca="1">IF(A135=1,"Verbessern",MIN(gmk,BerM1!AQ135+BerM2!AQ135+BerM3!AQ135))</f>
        <v>0</v>
      </c>
      <c r="AX135" s="16">
        <f t="shared" ca="1" si="94"/>
        <v>0</v>
      </c>
      <c r="AY135" s="16">
        <f t="shared" ca="1" si="95"/>
        <v>0</v>
      </c>
      <c r="AZ135" s="16">
        <f t="shared" ca="1" si="96"/>
        <v>0</v>
      </c>
      <c r="BA135" s="6">
        <f t="shared" si="113"/>
        <v>0</v>
      </c>
      <c r="BB135" s="6">
        <f t="shared" si="97"/>
        <v>0</v>
      </c>
      <c r="BC135" s="285">
        <f t="shared" si="114"/>
        <v>0</v>
      </c>
      <c r="BD135" s="16">
        <f t="shared" ca="1" si="98"/>
        <v>0</v>
      </c>
      <c r="BE135" s="42">
        <f t="shared" ca="1" si="99"/>
        <v>0</v>
      </c>
      <c r="BF135" s="16">
        <f ca="1">IF(A135=1,"Verbessern",BerM1!AT135+BerM2!AT135+BerM3!AT135)</f>
        <v>0</v>
      </c>
      <c r="BG135" s="16">
        <f t="shared" ca="1" si="115"/>
        <v>0</v>
      </c>
      <c r="BH135" s="16">
        <f t="shared" ca="1" si="116"/>
        <v>0</v>
      </c>
      <c r="BI135" s="16">
        <f t="shared" ca="1" si="117"/>
        <v>0</v>
      </c>
      <c r="BJ135" s="16">
        <f t="shared" ca="1" si="118"/>
        <v>0</v>
      </c>
      <c r="BK135" s="16">
        <f t="shared" ca="1" si="100"/>
        <v>0</v>
      </c>
      <c r="BL135" s="6">
        <f t="shared" ca="1" si="101"/>
        <v>0</v>
      </c>
      <c r="BM135" s="92">
        <f t="shared" ca="1" si="119"/>
        <v>0</v>
      </c>
      <c r="BN135" s="16">
        <f t="shared" ca="1" si="120"/>
        <v>0</v>
      </c>
      <c r="BO135" s="16" t="str">
        <f t="shared" si="121"/>
        <v>OK</v>
      </c>
      <c r="BP135" s="16">
        <f t="shared" si="122"/>
        <v>0</v>
      </c>
      <c r="BQ135" s="93"/>
      <c r="BR135" s="16">
        <f t="shared" si="123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43101</v>
      </c>
      <c r="D136" s="65">
        <f>Ident!F136-C136+1-(INT((CHOOSE(WEEKDAY(C136),0,1,2,3,4,5,6)+(Ident!F136-C136+1))/7))-(INT((CHOOSE(WEEKDAY(C136),6,0,1,2,3,4,5)+(Ident!F136-C136+1))/7))</f>
        <v>-30785</v>
      </c>
      <c r="E136" s="6">
        <f>Kal!B$13-C136+1-(INT((CHOOSE(WEEKDAY(C136),0,1,2,3,4,5,6)+(Kal!B$13-C136+1))/7))-(INT((CHOOSE(WEEKDAY(C136),6,0,1,2,3,4,5)+(Kal!B$13-C136+1))/7))</f>
        <v>65</v>
      </c>
      <c r="F136" s="6">
        <f>Ident!F136-Kal!A$11+1-(INT((CHOOSE(WEEKDAY(Kal!A$11),0,1,2,3,4,5,6)+(Ident!F136-Kal!A$11+1))/7))-(INT((CHOOSE(WEEKDAY(Kal!A$11),6,0,1,2,3,4,5)+(Ident!F136-Kal!A$11+1))/7))</f>
        <v>-30785</v>
      </c>
      <c r="G136" s="6">
        <f>IF(AND(Ident!E136&lt;&gt;0,Ident!F136&lt;&gt;0),D136,IF(AND(Ident!E136&lt;&gt;0,Ident!F136=0),E136,IF(AND(Ident!E136=0,Ident!F136&lt;&gt;0),F136,ad5kw)))</f>
        <v>65</v>
      </c>
      <c r="H136" s="75">
        <f>ROUND(G136*Ident!L136,2)</f>
        <v>0</v>
      </c>
      <c r="I136" s="82"/>
      <c r="J136" s="73">
        <f>BerM1!W136+BerM2!W136+BerM3!W136</f>
        <v>0</v>
      </c>
      <c r="K136" s="73">
        <f t="shared" si="84"/>
        <v>0</v>
      </c>
      <c r="L136" s="73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6">
        <f>ROUND((BerM1!I136+BerM2!I136+BerM3!I136)/(malu1+malu2+malu3),2)</f>
        <v>0</v>
      </c>
      <c r="Q136" s="6">
        <f>ROUND((BerM1!J136+BerM2!J136+BerM3!J136)/(dima1+dima2+dima3),2)</f>
        <v>0</v>
      </c>
      <c r="R136" s="6">
        <f>ROUND((BerM1!K136+BerM2!K136+BerM3!K136)/(wome1+wome2+wome3),2)</f>
        <v>0</v>
      </c>
      <c r="S136" s="6">
        <f>ROUND((BerM1!L136+BerM2!L136+BerM3!L136)/(doje1+doje2+doje3),2)</f>
        <v>0</v>
      </c>
      <c r="T136" s="6">
        <f>ROUND((BerM1!M136+BerM2!M136+BerM3!M136)/(vrve1+vrve2+vrve3),2)</f>
        <v>0</v>
      </c>
      <c r="U136" s="6">
        <f>ROUND((BerM1!N136+BerM2!N136+BerM3!N136)/(zasa1+zasa2+zasa3),2)</f>
        <v>0</v>
      </c>
      <c r="V136" s="6">
        <f>ROUND((BerM1!O136+BerM2!O136+BerM3!O136)/(zodi1+zodi2+zodi3),2)</f>
        <v>0</v>
      </c>
      <c r="W136" s="6">
        <f>ROUND(('M1-In'!U136+'M2-In'!U136+'M3-In'!U136)*7/(malu1+malu2+malu3+dima1+dima2+dima3+wome1+wome2+wome3+doje1+doje2+doje3+vrve1+vrve2+vrve3+zasa1+zasa2+zasa3+zodi1+zodi2+zodi3),2)</f>
        <v>0</v>
      </c>
      <c r="X136" s="6">
        <f t="shared" si="102"/>
        <v>0</v>
      </c>
      <c r="Y136" s="16">
        <f t="shared" si="103"/>
        <v>0</v>
      </c>
      <c r="Z136" s="42">
        <f t="shared" si="104"/>
        <v>1</v>
      </c>
      <c r="AA136" s="16" t="str">
        <f t="shared" si="105"/>
        <v>Teilzeit</v>
      </c>
      <c r="AB136" s="16">
        <f>'M1-In'!AG136+'M1-In'!AH136+'M2-In'!AG136+'M2-In'!AH136+'M3-In'!AG136+'M3-In'!AH136</f>
        <v>0</v>
      </c>
      <c r="AC136" s="16">
        <f t="shared" si="106"/>
        <v>0</v>
      </c>
      <c r="AD136" s="16">
        <f t="shared" si="87"/>
        <v>0</v>
      </c>
      <c r="AE136" s="16">
        <f>'M1-In'!AI136+'M2-In'!AI136+'M3-In'!AI136</f>
        <v>0</v>
      </c>
      <c r="AF136" s="16">
        <f t="shared" si="107"/>
        <v>0</v>
      </c>
      <c r="AG136" s="16">
        <f t="shared" si="88"/>
        <v>0</v>
      </c>
      <c r="AH136" s="16">
        <f>'M1-In'!AJ136+'M2-In'!AJ136+'M3-In'!AJ136</f>
        <v>0</v>
      </c>
      <c r="AI136" s="16">
        <f t="shared" si="108"/>
        <v>0</v>
      </c>
      <c r="AJ136" s="16">
        <f t="shared" si="89"/>
        <v>0</v>
      </c>
      <c r="AK136" s="16">
        <f>'M1-In'!AK136+'M2-In'!AK136+'M3-In'!AK136</f>
        <v>0</v>
      </c>
      <c r="AL136" s="16">
        <f t="shared" si="109"/>
        <v>0</v>
      </c>
      <c r="AM136" s="16">
        <f t="shared" si="90"/>
        <v>0</v>
      </c>
      <c r="AN136" s="16">
        <f>'M1-In'!AL136+'M2-In'!AL136+'M3-In'!AL136</f>
        <v>0</v>
      </c>
      <c r="AO136" s="16">
        <f t="shared" si="110"/>
        <v>0</v>
      </c>
      <c r="AP136" s="16">
        <f t="shared" si="91"/>
        <v>0</v>
      </c>
      <c r="AQ136" s="16">
        <f>'M1-In'!AM136+'M2-In'!AM136+'M3-In'!AM136</f>
        <v>0</v>
      </c>
      <c r="AR136" s="16">
        <f t="shared" si="111"/>
        <v>0</v>
      </c>
      <c r="AS136" s="16">
        <f t="shared" si="92"/>
        <v>0</v>
      </c>
      <c r="AT136" s="16">
        <f>BerM1!AO136+BerM2!AO136+BerM3!AO136</f>
        <v>0</v>
      </c>
      <c r="AU136" s="16">
        <f t="shared" si="112"/>
        <v>0</v>
      </c>
      <c r="AV136" s="16">
        <f t="shared" si="93"/>
        <v>0</v>
      </c>
      <c r="AW136" s="16">
        <f ca="1">IF(A136=1,"Verbessern",MIN(gmk,BerM1!AQ136+BerM2!AQ136+BerM3!AQ136))</f>
        <v>0</v>
      </c>
      <c r="AX136" s="16">
        <f t="shared" ca="1" si="94"/>
        <v>0</v>
      </c>
      <c r="AY136" s="16">
        <f t="shared" ca="1" si="95"/>
        <v>0</v>
      </c>
      <c r="AZ136" s="16">
        <f t="shared" ca="1" si="96"/>
        <v>0</v>
      </c>
      <c r="BA136" s="6">
        <f t="shared" si="113"/>
        <v>0</v>
      </c>
      <c r="BB136" s="6">
        <f t="shared" si="97"/>
        <v>0</v>
      </c>
      <c r="BC136" s="285">
        <f t="shared" si="114"/>
        <v>0</v>
      </c>
      <c r="BD136" s="16">
        <f t="shared" ca="1" si="98"/>
        <v>0</v>
      </c>
      <c r="BE136" s="42">
        <f t="shared" ca="1" si="99"/>
        <v>0</v>
      </c>
      <c r="BF136" s="16">
        <f ca="1">IF(A136=1,"Verbessern",BerM1!AT136+BerM2!AT136+BerM3!AT136)</f>
        <v>0</v>
      </c>
      <c r="BG136" s="16">
        <f t="shared" ca="1" si="115"/>
        <v>0</v>
      </c>
      <c r="BH136" s="16">
        <f t="shared" ca="1" si="116"/>
        <v>0</v>
      </c>
      <c r="BI136" s="16">
        <f t="shared" ca="1" si="117"/>
        <v>0</v>
      </c>
      <c r="BJ136" s="16">
        <f t="shared" ca="1" si="118"/>
        <v>0</v>
      </c>
      <c r="BK136" s="16">
        <f t="shared" ca="1" si="100"/>
        <v>0</v>
      </c>
      <c r="BL136" s="6">
        <f t="shared" ca="1" si="101"/>
        <v>0</v>
      </c>
      <c r="BM136" s="92">
        <f t="shared" ca="1" si="119"/>
        <v>0</v>
      </c>
      <c r="BN136" s="16">
        <f t="shared" ca="1" si="120"/>
        <v>0</v>
      </c>
      <c r="BO136" s="16" t="str">
        <f t="shared" si="121"/>
        <v>OK</v>
      </c>
      <c r="BP136" s="16">
        <f t="shared" si="122"/>
        <v>0</v>
      </c>
      <c r="BQ136" s="93"/>
      <c r="BR136" s="16">
        <f t="shared" si="123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43101</v>
      </c>
      <c r="D137" s="65">
        <f>Ident!F137-C137+1-(INT((CHOOSE(WEEKDAY(C137),0,1,2,3,4,5,6)+(Ident!F137-C137+1))/7))-(INT((CHOOSE(WEEKDAY(C137),6,0,1,2,3,4,5)+(Ident!F137-C137+1))/7))</f>
        <v>-30785</v>
      </c>
      <c r="E137" s="6">
        <f>Kal!B$13-C137+1-(INT((CHOOSE(WEEKDAY(C137),0,1,2,3,4,5,6)+(Kal!B$13-C137+1))/7))-(INT((CHOOSE(WEEKDAY(C137),6,0,1,2,3,4,5)+(Kal!B$13-C137+1))/7))</f>
        <v>65</v>
      </c>
      <c r="F137" s="6">
        <f>Ident!F137-Kal!A$11+1-(INT((CHOOSE(WEEKDAY(Kal!A$11),0,1,2,3,4,5,6)+(Ident!F137-Kal!A$11+1))/7))-(INT((CHOOSE(WEEKDAY(Kal!A$11),6,0,1,2,3,4,5)+(Ident!F137-Kal!A$11+1))/7))</f>
        <v>-30785</v>
      </c>
      <c r="G137" s="6">
        <f>IF(AND(Ident!E137&lt;&gt;0,Ident!F137&lt;&gt;0),D137,IF(AND(Ident!E137&lt;&gt;0,Ident!F137=0),E137,IF(AND(Ident!E137=0,Ident!F137&lt;&gt;0),F137,ad5kw)))</f>
        <v>65</v>
      </c>
      <c r="H137" s="75">
        <f>ROUND(G137*Ident!L137,2)</f>
        <v>0</v>
      </c>
      <c r="I137" s="82"/>
      <c r="J137" s="73">
        <f>BerM1!W137+BerM2!W137+BerM3!W137</f>
        <v>0</v>
      </c>
      <c r="K137" s="73">
        <f t="shared" si="84"/>
        <v>0</v>
      </c>
      <c r="L137" s="73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6">
        <f>ROUND((BerM1!I137+BerM2!I137+BerM3!I137)/(malu1+malu2+malu3),2)</f>
        <v>0</v>
      </c>
      <c r="Q137" s="6">
        <f>ROUND((BerM1!J137+BerM2!J137+BerM3!J137)/(dima1+dima2+dima3),2)</f>
        <v>0</v>
      </c>
      <c r="R137" s="6">
        <f>ROUND((BerM1!K137+BerM2!K137+BerM3!K137)/(wome1+wome2+wome3),2)</f>
        <v>0</v>
      </c>
      <c r="S137" s="6">
        <f>ROUND((BerM1!L137+BerM2!L137+BerM3!L137)/(doje1+doje2+doje3),2)</f>
        <v>0</v>
      </c>
      <c r="T137" s="6">
        <f>ROUND((BerM1!M137+BerM2!M137+BerM3!M137)/(vrve1+vrve2+vrve3),2)</f>
        <v>0</v>
      </c>
      <c r="U137" s="6">
        <f>ROUND((BerM1!N137+BerM2!N137+BerM3!N137)/(zasa1+zasa2+zasa3),2)</f>
        <v>0</v>
      </c>
      <c r="V137" s="6">
        <f>ROUND((BerM1!O137+BerM2!O137+BerM3!O137)/(zodi1+zodi2+zodi3),2)</f>
        <v>0</v>
      </c>
      <c r="W137" s="6">
        <f>ROUND(('M1-In'!U137+'M2-In'!U137+'M3-In'!U137)*7/(malu1+malu2+malu3+dima1+dima2+dima3+wome1+wome2+wome3+doje1+doje2+doje3+vrve1+vrve2+vrve3+zasa1+zasa2+zasa3+zodi1+zodi2+zodi3),2)</f>
        <v>0</v>
      </c>
      <c r="X137" s="6">
        <f t="shared" si="102"/>
        <v>0</v>
      </c>
      <c r="Y137" s="16">
        <f t="shared" si="103"/>
        <v>0</v>
      </c>
      <c r="Z137" s="42">
        <f t="shared" si="104"/>
        <v>1</v>
      </c>
      <c r="AA137" s="16" t="str">
        <f t="shared" si="105"/>
        <v>Teilzeit</v>
      </c>
      <c r="AB137" s="16">
        <f>'M1-In'!AG137+'M1-In'!AH137+'M2-In'!AG137+'M2-In'!AH137+'M3-In'!AG137+'M3-In'!AH137</f>
        <v>0</v>
      </c>
      <c r="AC137" s="16">
        <f t="shared" si="106"/>
        <v>0</v>
      </c>
      <c r="AD137" s="16">
        <f t="shared" si="87"/>
        <v>0</v>
      </c>
      <c r="AE137" s="16">
        <f>'M1-In'!AI137+'M2-In'!AI137+'M3-In'!AI137</f>
        <v>0</v>
      </c>
      <c r="AF137" s="16">
        <f t="shared" si="107"/>
        <v>0</v>
      </c>
      <c r="AG137" s="16">
        <f t="shared" si="88"/>
        <v>0</v>
      </c>
      <c r="AH137" s="16">
        <f>'M1-In'!AJ137+'M2-In'!AJ137+'M3-In'!AJ137</f>
        <v>0</v>
      </c>
      <c r="AI137" s="16">
        <f t="shared" si="108"/>
        <v>0</v>
      </c>
      <c r="AJ137" s="16">
        <f t="shared" si="89"/>
        <v>0</v>
      </c>
      <c r="AK137" s="16">
        <f>'M1-In'!AK137+'M2-In'!AK137+'M3-In'!AK137</f>
        <v>0</v>
      </c>
      <c r="AL137" s="16">
        <f t="shared" si="109"/>
        <v>0</v>
      </c>
      <c r="AM137" s="16">
        <f t="shared" si="90"/>
        <v>0</v>
      </c>
      <c r="AN137" s="16">
        <f>'M1-In'!AL137+'M2-In'!AL137+'M3-In'!AL137</f>
        <v>0</v>
      </c>
      <c r="AO137" s="16">
        <f t="shared" si="110"/>
        <v>0</v>
      </c>
      <c r="AP137" s="16">
        <f t="shared" si="91"/>
        <v>0</v>
      </c>
      <c r="AQ137" s="16">
        <f>'M1-In'!AM137+'M2-In'!AM137+'M3-In'!AM137</f>
        <v>0</v>
      </c>
      <c r="AR137" s="16">
        <f t="shared" si="111"/>
        <v>0</v>
      </c>
      <c r="AS137" s="16">
        <f t="shared" si="92"/>
        <v>0</v>
      </c>
      <c r="AT137" s="16">
        <f>BerM1!AO137+BerM2!AO137+BerM3!AO137</f>
        <v>0</v>
      </c>
      <c r="AU137" s="16">
        <f t="shared" si="112"/>
        <v>0</v>
      </c>
      <c r="AV137" s="16">
        <f t="shared" si="93"/>
        <v>0</v>
      </c>
      <c r="AW137" s="16">
        <f ca="1">IF(A137=1,"Verbessern",MIN(gmk,BerM1!AQ137+BerM2!AQ137+BerM3!AQ137))</f>
        <v>0</v>
      </c>
      <c r="AX137" s="16">
        <f t="shared" ca="1" si="94"/>
        <v>0</v>
      </c>
      <c r="AY137" s="16">
        <f t="shared" ca="1" si="95"/>
        <v>0</v>
      </c>
      <c r="AZ137" s="16">
        <f t="shared" ca="1" si="96"/>
        <v>0</v>
      </c>
      <c r="BA137" s="6">
        <f t="shared" si="113"/>
        <v>0</v>
      </c>
      <c r="BB137" s="6">
        <f t="shared" si="97"/>
        <v>0</v>
      </c>
      <c r="BC137" s="285">
        <f t="shared" si="114"/>
        <v>0</v>
      </c>
      <c r="BD137" s="16">
        <f t="shared" ca="1" si="98"/>
        <v>0</v>
      </c>
      <c r="BE137" s="42">
        <f t="shared" ca="1" si="99"/>
        <v>0</v>
      </c>
      <c r="BF137" s="16">
        <f ca="1">IF(A137=1,"Verbessern",BerM1!AT137+BerM2!AT137+BerM3!AT137)</f>
        <v>0</v>
      </c>
      <c r="BG137" s="16">
        <f t="shared" ca="1" si="115"/>
        <v>0</v>
      </c>
      <c r="BH137" s="16">
        <f t="shared" ca="1" si="116"/>
        <v>0</v>
      </c>
      <c r="BI137" s="16">
        <f t="shared" ca="1" si="117"/>
        <v>0</v>
      </c>
      <c r="BJ137" s="16">
        <f t="shared" ca="1" si="118"/>
        <v>0</v>
      </c>
      <c r="BK137" s="16">
        <f t="shared" ca="1" si="100"/>
        <v>0</v>
      </c>
      <c r="BL137" s="6">
        <f t="shared" ca="1" si="101"/>
        <v>0</v>
      </c>
      <c r="BM137" s="92">
        <f t="shared" ca="1" si="119"/>
        <v>0</v>
      </c>
      <c r="BN137" s="16">
        <f t="shared" ca="1" si="120"/>
        <v>0</v>
      </c>
      <c r="BO137" s="16" t="str">
        <f t="shared" si="121"/>
        <v>OK</v>
      </c>
      <c r="BP137" s="16">
        <f t="shared" si="122"/>
        <v>0</v>
      </c>
      <c r="BQ137" s="93"/>
      <c r="BR137" s="16">
        <f t="shared" si="123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43101</v>
      </c>
      <c r="D138" s="65">
        <f>Ident!F138-C138+1-(INT((CHOOSE(WEEKDAY(C138),0,1,2,3,4,5,6)+(Ident!F138-C138+1))/7))-(INT((CHOOSE(WEEKDAY(C138),6,0,1,2,3,4,5)+(Ident!F138-C138+1))/7))</f>
        <v>-30785</v>
      </c>
      <c r="E138" s="6">
        <f>Kal!B$13-C138+1-(INT((CHOOSE(WEEKDAY(C138),0,1,2,3,4,5,6)+(Kal!B$13-C138+1))/7))-(INT((CHOOSE(WEEKDAY(C138),6,0,1,2,3,4,5)+(Kal!B$13-C138+1))/7))</f>
        <v>65</v>
      </c>
      <c r="F138" s="6">
        <f>Ident!F138-Kal!A$11+1-(INT((CHOOSE(WEEKDAY(Kal!A$11),0,1,2,3,4,5,6)+(Ident!F138-Kal!A$11+1))/7))-(INT((CHOOSE(WEEKDAY(Kal!A$11),6,0,1,2,3,4,5)+(Ident!F138-Kal!A$11+1))/7))</f>
        <v>-30785</v>
      </c>
      <c r="G138" s="6">
        <f>IF(AND(Ident!E138&lt;&gt;0,Ident!F138&lt;&gt;0),D138,IF(AND(Ident!E138&lt;&gt;0,Ident!F138=0),E138,IF(AND(Ident!E138=0,Ident!F138&lt;&gt;0),F138,ad5kw)))</f>
        <v>65</v>
      </c>
      <c r="H138" s="75">
        <f>ROUND(G138*Ident!L138,2)</f>
        <v>0</v>
      </c>
      <c r="I138" s="82"/>
      <c r="J138" s="73">
        <f>BerM1!W138+BerM2!W138+BerM3!W138</f>
        <v>0</v>
      </c>
      <c r="K138" s="73">
        <f t="shared" si="84"/>
        <v>0</v>
      </c>
      <c r="L138" s="73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6">
        <f>ROUND((BerM1!I138+BerM2!I138+BerM3!I138)/(malu1+malu2+malu3),2)</f>
        <v>0</v>
      </c>
      <c r="Q138" s="6">
        <f>ROUND((BerM1!J138+BerM2!J138+BerM3!J138)/(dima1+dima2+dima3),2)</f>
        <v>0</v>
      </c>
      <c r="R138" s="6">
        <f>ROUND((BerM1!K138+BerM2!K138+BerM3!K138)/(wome1+wome2+wome3),2)</f>
        <v>0</v>
      </c>
      <c r="S138" s="6">
        <f>ROUND((BerM1!L138+BerM2!L138+BerM3!L138)/(doje1+doje2+doje3),2)</f>
        <v>0</v>
      </c>
      <c r="T138" s="6">
        <f>ROUND((BerM1!M138+BerM2!M138+BerM3!M138)/(vrve1+vrve2+vrve3),2)</f>
        <v>0</v>
      </c>
      <c r="U138" s="6">
        <f>ROUND((BerM1!N138+BerM2!N138+BerM3!N138)/(zasa1+zasa2+zasa3),2)</f>
        <v>0</v>
      </c>
      <c r="V138" s="6">
        <f>ROUND((BerM1!O138+BerM2!O138+BerM3!O138)/(zodi1+zodi2+zodi3),2)</f>
        <v>0</v>
      </c>
      <c r="W138" s="6">
        <f>ROUND(('M1-In'!U138+'M2-In'!U138+'M3-In'!U138)*7/(malu1+malu2+malu3+dima1+dima2+dima3+wome1+wome2+wome3+doje1+doje2+doje3+vrve1+vrve2+vrve3+zasa1+zasa2+zasa3+zodi1+zodi2+zodi3),2)</f>
        <v>0</v>
      </c>
      <c r="X138" s="6">
        <f t="shared" si="102"/>
        <v>0</v>
      </c>
      <c r="Y138" s="16">
        <f t="shared" si="103"/>
        <v>0</v>
      </c>
      <c r="Z138" s="42">
        <f t="shared" si="104"/>
        <v>1</v>
      </c>
      <c r="AA138" s="16" t="str">
        <f t="shared" si="105"/>
        <v>Teilzeit</v>
      </c>
      <c r="AB138" s="16">
        <f>'M1-In'!AG138+'M1-In'!AH138+'M2-In'!AG138+'M2-In'!AH138+'M3-In'!AG138+'M3-In'!AH138</f>
        <v>0</v>
      </c>
      <c r="AC138" s="16">
        <f t="shared" si="106"/>
        <v>0</v>
      </c>
      <c r="AD138" s="16">
        <f t="shared" si="87"/>
        <v>0</v>
      </c>
      <c r="AE138" s="16">
        <f>'M1-In'!AI138+'M2-In'!AI138+'M3-In'!AI138</f>
        <v>0</v>
      </c>
      <c r="AF138" s="16">
        <f t="shared" si="107"/>
        <v>0</v>
      </c>
      <c r="AG138" s="16">
        <f t="shared" si="88"/>
        <v>0</v>
      </c>
      <c r="AH138" s="16">
        <f>'M1-In'!AJ138+'M2-In'!AJ138+'M3-In'!AJ138</f>
        <v>0</v>
      </c>
      <c r="AI138" s="16">
        <f t="shared" si="108"/>
        <v>0</v>
      </c>
      <c r="AJ138" s="16">
        <f t="shared" si="89"/>
        <v>0</v>
      </c>
      <c r="AK138" s="16">
        <f>'M1-In'!AK138+'M2-In'!AK138+'M3-In'!AK138</f>
        <v>0</v>
      </c>
      <c r="AL138" s="16">
        <f t="shared" si="109"/>
        <v>0</v>
      </c>
      <c r="AM138" s="16">
        <f t="shared" si="90"/>
        <v>0</v>
      </c>
      <c r="AN138" s="16">
        <f>'M1-In'!AL138+'M2-In'!AL138+'M3-In'!AL138</f>
        <v>0</v>
      </c>
      <c r="AO138" s="16">
        <f t="shared" si="110"/>
        <v>0</v>
      </c>
      <c r="AP138" s="16">
        <f t="shared" si="91"/>
        <v>0</v>
      </c>
      <c r="AQ138" s="16">
        <f>'M1-In'!AM138+'M2-In'!AM138+'M3-In'!AM138</f>
        <v>0</v>
      </c>
      <c r="AR138" s="16">
        <f t="shared" si="111"/>
        <v>0</v>
      </c>
      <c r="AS138" s="16">
        <f t="shared" si="92"/>
        <v>0</v>
      </c>
      <c r="AT138" s="16">
        <f>BerM1!AO138+BerM2!AO138+BerM3!AO138</f>
        <v>0</v>
      </c>
      <c r="AU138" s="16">
        <f t="shared" si="112"/>
        <v>0</v>
      </c>
      <c r="AV138" s="16">
        <f t="shared" si="93"/>
        <v>0</v>
      </c>
      <c r="AW138" s="16">
        <f ca="1">IF(A138=1,"Verbessern",MIN(gmk,BerM1!AQ138+BerM2!AQ138+BerM3!AQ138))</f>
        <v>0</v>
      </c>
      <c r="AX138" s="16">
        <f t="shared" ca="1" si="94"/>
        <v>0</v>
      </c>
      <c r="AY138" s="16">
        <f t="shared" ca="1" si="95"/>
        <v>0</v>
      </c>
      <c r="AZ138" s="16">
        <f t="shared" ca="1" si="96"/>
        <v>0</v>
      </c>
      <c r="BA138" s="6">
        <f t="shared" si="113"/>
        <v>0</v>
      </c>
      <c r="BB138" s="6">
        <f t="shared" si="97"/>
        <v>0</v>
      </c>
      <c r="BC138" s="285">
        <f t="shared" si="114"/>
        <v>0</v>
      </c>
      <c r="BD138" s="16">
        <f t="shared" ca="1" si="98"/>
        <v>0</v>
      </c>
      <c r="BE138" s="42">
        <f t="shared" ca="1" si="99"/>
        <v>0</v>
      </c>
      <c r="BF138" s="16">
        <f ca="1">IF(A138=1,"Verbessern",BerM1!AT138+BerM2!AT138+BerM3!AT138)</f>
        <v>0</v>
      </c>
      <c r="BG138" s="16">
        <f t="shared" ca="1" si="115"/>
        <v>0</v>
      </c>
      <c r="BH138" s="16">
        <f t="shared" ca="1" si="116"/>
        <v>0</v>
      </c>
      <c r="BI138" s="16">
        <f t="shared" ca="1" si="117"/>
        <v>0</v>
      </c>
      <c r="BJ138" s="16">
        <f t="shared" ca="1" si="118"/>
        <v>0</v>
      </c>
      <c r="BK138" s="16">
        <f t="shared" ca="1" si="100"/>
        <v>0</v>
      </c>
      <c r="BL138" s="6">
        <f t="shared" ca="1" si="101"/>
        <v>0</v>
      </c>
      <c r="BM138" s="92">
        <f t="shared" ca="1" si="119"/>
        <v>0</v>
      </c>
      <c r="BN138" s="16">
        <f t="shared" ca="1" si="120"/>
        <v>0</v>
      </c>
      <c r="BO138" s="16" t="str">
        <f t="shared" si="121"/>
        <v>OK</v>
      </c>
      <c r="BP138" s="16">
        <f t="shared" si="122"/>
        <v>0</v>
      </c>
      <c r="BQ138" s="93"/>
      <c r="BR138" s="16">
        <f t="shared" si="123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43101</v>
      </c>
      <c r="D139" s="65">
        <f>Ident!F139-C139+1-(INT((CHOOSE(WEEKDAY(C139),0,1,2,3,4,5,6)+(Ident!F139-C139+1))/7))-(INT((CHOOSE(WEEKDAY(C139),6,0,1,2,3,4,5)+(Ident!F139-C139+1))/7))</f>
        <v>-30785</v>
      </c>
      <c r="E139" s="6">
        <f>Kal!B$13-C139+1-(INT((CHOOSE(WEEKDAY(C139),0,1,2,3,4,5,6)+(Kal!B$13-C139+1))/7))-(INT((CHOOSE(WEEKDAY(C139),6,0,1,2,3,4,5)+(Kal!B$13-C139+1))/7))</f>
        <v>65</v>
      </c>
      <c r="F139" s="6">
        <f>Ident!F139-Kal!A$11+1-(INT((CHOOSE(WEEKDAY(Kal!A$11),0,1,2,3,4,5,6)+(Ident!F139-Kal!A$11+1))/7))-(INT((CHOOSE(WEEKDAY(Kal!A$11),6,0,1,2,3,4,5)+(Ident!F139-Kal!A$11+1))/7))</f>
        <v>-30785</v>
      </c>
      <c r="G139" s="6">
        <f>IF(AND(Ident!E139&lt;&gt;0,Ident!F139&lt;&gt;0),D139,IF(AND(Ident!E139&lt;&gt;0,Ident!F139=0),E139,IF(AND(Ident!E139=0,Ident!F139&lt;&gt;0),F139,ad5kw)))</f>
        <v>65</v>
      </c>
      <c r="H139" s="75">
        <f>ROUND(G139*Ident!L139,2)</f>
        <v>0</v>
      </c>
      <c r="I139" s="82"/>
      <c r="J139" s="73">
        <f>BerM1!W139+BerM2!W139+BerM3!W139</f>
        <v>0</v>
      </c>
      <c r="K139" s="73">
        <f t="shared" si="84"/>
        <v>0</v>
      </c>
      <c r="L139" s="73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6">
        <f>ROUND((BerM1!I139+BerM2!I139+BerM3!I139)/(malu1+malu2+malu3),2)</f>
        <v>0</v>
      </c>
      <c r="Q139" s="6">
        <f>ROUND((BerM1!J139+BerM2!J139+BerM3!J139)/(dima1+dima2+dima3),2)</f>
        <v>0</v>
      </c>
      <c r="R139" s="6">
        <f>ROUND((BerM1!K139+BerM2!K139+BerM3!K139)/(wome1+wome2+wome3),2)</f>
        <v>0</v>
      </c>
      <c r="S139" s="6">
        <f>ROUND((BerM1!L139+BerM2!L139+BerM3!L139)/(doje1+doje2+doje3),2)</f>
        <v>0</v>
      </c>
      <c r="T139" s="6">
        <f>ROUND((BerM1!M139+BerM2!M139+BerM3!M139)/(vrve1+vrve2+vrve3),2)</f>
        <v>0</v>
      </c>
      <c r="U139" s="6">
        <f>ROUND((BerM1!N139+BerM2!N139+BerM3!N139)/(zasa1+zasa2+zasa3),2)</f>
        <v>0</v>
      </c>
      <c r="V139" s="6">
        <f>ROUND((BerM1!O139+BerM2!O139+BerM3!O139)/(zodi1+zodi2+zodi3),2)</f>
        <v>0</v>
      </c>
      <c r="W139" s="6">
        <f>ROUND(('M1-In'!U139+'M2-In'!U139+'M3-In'!U139)*7/(malu1+malu2+malu3+dima1+dima2+dima3+wome1+wome2+wome3+doje1+doje2+doje3+vrve1+vrve2+vrve3+zasa1+zasa2+zasa3+zodi1+zodi2+zodi3),2)</f>
        <v>0</v>
      </c>
      <c r="X139" s="6">
        <f t="shared" si="102"/>
        <v>0</v>
      </c>
      <c r="Y139" s="16">
        <f t="shared" si="103"/>
        <v>0</v>
      </c>
      <c r="Z139" s="42">
        <f t="shared" si="104"/>
        <v>1</v>
      </c>
      <c r="AA139" s="16" t="str">
        <f t="shared" si="105"/>
        <v>Teilzeit</v>
      </c>
      <c r="AB139" s="16">
        <f>'M1-In'!AG139+'M1-In'!AH139+'M2-In'!AG139+'M2-In'!AH139+'M3-In'!AG139+'M3-In'!AH139</f>
        <v>0</v>
      </c>
      <c r="AC139" s="16">
        <f t="shared" si="106"/>
        <v>0</v>
      </c>
      <c r="AD139" s="16">
        <f t="shared" si="87"/>
        <v>0</v>
      </c>
      <c r="AE139" s="16">
        <f>'M1-In'!AI139+'M2-In'!AI139+'M3-In'!AI139</f>
        <v>0</v>
      </c>
      <c r="AF139" s="16">
        <f t="shared" si="107"/>
        <v>0</v>
      </c>
      <c r="AG139" s="16">
        <f t="shared" si="88"/>
        <v>0</v>
      </c>
      <c r="AH139" s="16">
        <f>'M1-In'!AJ139+'M2-In'!AJ139+'M3-In'!AJ139</f>
        <v>0</v>
      </c>
      <c r="AI139" s="16">
        <f t="shared" si="108"/>
        <v>0</v>
      </c>
      <c r="AJ139" s="16">
        <f t="shared" si="89"/>
        <v>0</v>
      </c>
      <c r="AK139" s="16">
        <f>'M1-In'!AK139+'M2-In'!AK139+'M3-In'!AK139</f>
        <v>0</v>
      </c>
      <c r="AL139" s="16">
        <f t="shared" si="109"/>
        <v>0</v>
      </c>
      <c r="AM139" s="16">
        <f t="shared" si="90"/>
        <v>0</v>
      </c>
      <c r="AN139" s="16">
        <f>'M1-In'!AL139+'M2-In'!AL139+'M3-In'!AL139</f>
        <v>0</v>
      </c>
      <c r="AO139" s="16">
        <f t="shared" si="110"/>
        <v>0</v>
      </c>
      <c r="AP139" s="16">
        <f t="shared" si="91"/>
        <v>0</v>
      </c>
      <c r="AQ139" s="16">
        <f>'M1-In'!AM139+'M2-In'!AM139+'M3-In'!AM139</f>
        <v>0</v>
      </c>
      <c r="AR139" s="16">
        <f t="shared" si="111"/>
        <v>0</v>
      </c>
      <c r="AS139" s="16">
        <f t="shared" si="92"/>
        <v>0</v>
      </c>
      <c r="AT139" s="16">
        <f>BerM1!AO139+BerM2!AO139+BerM3!AO139</f>
        <v>0</v>
      </c>
      <c r="AU139" s="16">
        <f t="shared" si="112"/>
        <v>0</v>
      </c>
      <c r="AV139" s="16">
        <f t="shared" si="93"/>
        <v>0</v>
      </c>
      <c r="AW139" s="16">
        <f ca="1">IF(A139=1,"Verbessern",MIN(gmk,BerM1!AQ139+BerM2!AQ139+BerM3!AQ139))</f>
        <v>0</v>
      </c>
      <c r="AX139" s="16">
        <f t="shared" ca="1" si="94"/>
        <v>0</v>
      </c>
      <c r="AY139" s="16">
        <f t="shared" ca="1" si="95"/>
        <v>0</v>
      </c>
      <c r="AZ139" s="16">
        <f t="shared" ca="1" si="96"/>
        <v>0</v>
      </c>
      <c r="BA139" s="6">
        <f t="shared" si="113"/>
        <v>0</v>
      </c>
      <c r="BB139" s="6">
        <f t="shared" si="97"/>
        <v>0</v>
      </c>
      <c r="BC139" s="285">
        <f t="shared" si="114"/>
        <v>0</v>
      </c>
      <c r="BD139" s="16">
        <f t="shared" ca="1" si="98"/>
        <v>0</v>
      </c>
      <c r="BE139" s="42">
        <f t="shared" ca="1" si="99"/>
        <v>0</v>
      </c>
      <c r="BF139" s="16">
        <f ca="1">IF(A139=1,"Verbessern",BerM1!AT139+BerM2!AT139+BerM3!AT139)</f>
        <v>0</v>
      </c>
      <c r="BG139" s="16">
        <f t="shared" ca="1" si="115"/>
        <v>0</v>
      </c>
      <c r="BH139" s="16">
        <f t="shared" ca="1" si="116"/>
        <v>0</v>
      </c>
      <c r="BI139" s="16">
        <f t="shared" ca="1" si="117"/>
        <v>0</v>
      </c>
      <c r="BJ139" s="16">
        <f t="shared" ca="1" si="118"/>
        <v>0</v>
      </c>
      <c r="BK139" s="16">
        <f t="shared" ca="1" si="100"/>
        <v>0</v>
      </c>
      <c r="BL139" s="6">
        <f t="shared" ca="1" si="101"/>
        <v>0</v>
      </c>
      <c r="BM139" s="92">
        <f t="shared" ca="1" si="119"/>
        <v>0</v>
      </c>
      <c r="BN139" s="16">
        <f t="shared" ca="1" si="120"/>
        <v>0</v>
      </c>
      <c r="BO139" s="16" t="str">
        <f t="shared" si="121"/>
        <v>OK</v>
      </c>
      <c r="BP139" s="16">
        <f t="shared" si="122"/>
        <v>0</v>
      </c>
      <c r="BQ139" s="93"/>
      <c r="BR139" s="16">
        <f t="shared" si="123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43101</v>
      </c>
      <c r="D140" s="65">
        <f>Ident!F140-C140+1-(INT((CHOOSE(WEEKDAY(C140),0,1,2,3,4,5,6)+(Ident!F140-C140+1))/7))-(INT((CHOOSE(WEEKDAY(C140),6,0,1,2,3,4,5)+(Ident!F140-C140+1))/7))</f>
        <v>-30785</v>
      </c>
      <c r="E140" s="6">
        <f>Kal!B$13-C140+1-(INT((CHOOSE(WEEKDAY(C140),0,1,2,3,4,5,6)+(Kal!B$13-C140+1))/7))-(INT((CHOOSE(WEEKDAY(C140),6,0,1,2,3,4,5)+(Kal!B$13-C140+1))/7))</f>
        <v>65</v>
      </c>
      <c r="F140" s="6">
        <f>Ident!F140-Kal!A$11+1-(INT((CHOOSE(WEEKDAY(Kal!A$11),0,1,2,3,4,5,6)+(Ident!F140-Kal!A$11+1))/7))-(INT((CHOOSE(WEEKDAY(Kal!A$11),6,0,1,2,3,4,5)+(Ident!F140-Kal!A$11+1))/7))</f>
        <v>-30785</v>
      </c>
      <c r="G140" s="6">
        <f>IF(AND(Ident!E140&lt;&gt;0,Ident!F140&lt;&gt;0),D140,IF(AND(Ident!E140&lt;&gt;0,Ident!F140=0),E140,IF(AND(Ident!E140=0,Ident!F140&lt;&gt;0),F140,ad5kw)))</f>
        <v>65</v>
      </c>
      <c r="H140" s="75">
        <f>ROUND(G140*Ident!L140,2)</f>
        <v>0</v>
      </c>
      <c r="I140" s="82"/>
      <c r="J140" s="73">
        <f>BerM1!W140+BerM2!W140+BerM3!W140</f>
        <v>0</v>
      </c>
      <c r="K140" s="73">
        <f t="shared" si="84"/>
        <v>0</v>
      </c>
      <c r="L140" s="73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6">
        <f>ROUND((BerM1!I140+BerM2!I140+BerM3!I140)/(malu1+malu2+malu3),2)</f>
        <v>0</v>
      </c>
      <c r="Q140" s="6">
        <f>ROUND((BerM1!J140+BerM2!J140+BerM3!J140)/(dima1+dima2+dima3),2)</f>
        <v>0</v>
      </c>
      <c r="R140" s="6">
        <f>ROUND((BerM1!K140+BerM2!K140+BerM3!K140)/(wome1+wome2+wome3),2)</f>
        <v>0</v>
      </c>
      <c r="S140" s="6">
        <f>ROUND((BerM1!L140+BerM2!L140+BerM3!L140)/(doje1+doje2+doje3),2)</f>
        <v>0</v>
      </c>
      <c r="T140" s="6">
        <f>ROUND((BerM1!M140+BerM2!M140+BerM3!M140)/(vrve1+vrve2+vrve3),2)</f>
        <v>0</v>
      </c>
      <c r="U140" s="6">
        <f>ROUND((BerM1!N140+BerM2!N140+BerM3!N140)/(zasa1+zasa2+zasa3),2)</f>
        <v>0</v>
      </c>
      <c r="V140" s="6">
        <f>ROUND((BerM1!O140+BerM2!O140+BerM3!O140)/(zodi1+zodi2+zodi3),2)</f>
        <v>0</v>
      </c>
      <c r="W140" s="6">
        <f>ROUND(('M1-In'!U140+'M2-In'!U140+'M3-In'!U140)*7/(malu1+malu2+malu3+dima1+dima2+dima3+wome1+wome2+wome3+doje1+doje2+doje3+vrve1+vrve2+vrve3+zasa1+zasa2+zasa3+zodi1+zodi2+zodi3),2)</f>
        <v>0</v>
      </c>
      <c r="X140" s="6">
        <f t="shared" si="102"/>
        <v>0</v>
      </c>
      <c r="Y140" s="16">
        <f t="shared" si="103"/>
        <v>0</v>
      </c>
      <c r="Z140" s="42">
        <f t="shared" si="104"/>
        <v>1</v>
      </c>
      <c r="AA140" s="16" t="str">
        <f t="shared" si="105"/>
        <v>Teilzeit</v>
      </c>
      <c r="AB140" s="16">
        <f>'M1-In'!AG140+'M1-In'!AH140+'M2-In'!AG140+'M2-In'!AH140+'M3-In'!AG140+'M3-In'!AH140</f>
        <v>0</v>
      </c>
      <c r="AC140" s="16">
        <f t="shared" si="106"/>
        <v>0</v>
      </c>
      <c r="AD140" s="16">
        <f t="shared" si="87"/>
        <v>0</v>
      </c>
      <c r="AE140" s="16">
        <f>'M1-In'!AI140+'M2-In'!AI140+'M3-In'!AI140</f>
        <v>0</v>
      </c>
      <c r="AF140" s="16">
        <f t="shared" si="107"/>
        <v>0</v>
      </c>
      <c r="AG140" s="16">
        <f t="shared" si="88"/>
        <v>0</v>
      </c>
      <c r="AH140" s="16">
        <f>'M1-In'!AJ140+'M2-In'!AJ140+'M3-In'!AJ140</f>
        <v>0</v>
      </c>
      <c r="AI140" s="16">
        <f t="shared" si="108"/>
        <v>0</v>
      </c>
      <c r="AJ140" s="16">
        <f t="shared" si="89"/>
        <v>0</v>
      </c>
      <c r="AK140" s="16">
        <f>'M1-In'!AK140+'M2-In'!AK140+'M3-In'!AK140</f>
        <v>0</v>
      </c>
      <c r="AL140" s="16">
        <f t="shared" si="109"/>
        <v>0</v>
      </c>
      <c r="AM140" s="16">
        <f t="shared" si="90"/>
        <v>0</v>
      </c>
      <c r="AN140" s="16">
        <f>'M1-In'!AL140+'M2-In'!AL140+'M3-In'!AL140</f>
        <v>0</v>
      </c>
      <c r="AO140" s="16">
        <f t="shared" si="110"/>
        <v>0</v>
      </c>
      <c r="AP140" s="16">
        <f t="shared" si="91"/>
        <v>0</v>
      </c>
      <c r="AQ140" s="16">
        <f>'M1-In'!AM140+'M2-In'!AM140+'M3-In'!AM140</f>
        <v>0</v>
      </c>
      <c r="AR140" s="16">
        <f t="shared" si="111"/>
        <v>0</v>
      </c>
      <c r="AS140" s="16">
        <f t="shared" si="92"/>
        <v>0</v>
      </c>
      <c r="AT140" s="16">
        <f>BerM1!AO140+BerM2!AO140+BerM3!AO140</f>
        <v>0</v>
      </c>
      <c r="AU140" s="16">
        <f t="shared" si="112"/>
        <v>0</v>
      </c>
      <c r="AV140" s="16">
        <f t="shared" si="93"/>
        <v>0</v>
      </c>
      <c r="AW140" s="16">
        <f ca="1">IF(A140=1,"Verbessern",MIN(gmk,BerM1!AQ140+BerM2!AQ140+BerM3!AQ140))</f>
        <v>0</v>
      </c>
      <c r="AX140" s="16">
        <f t="shared" ca="1" si="94"/>
        <v>0</v>
      </c>
      <c r="AY140" s="16">
        <f t="shared" ca="1" si="95"/>
        <v>0</v>
      </c>
      <c r="AZ140" s="16">
        <f t="shared" ca="1" si="96"/>
        <v>0</v>
      </c>
      <c r="BA140" s="6">
        <f t="shared" si="113"/>
        <v>0</v>
      </c>
      <c r="BB140" s="6">
        <f t="shared" si="97"/>
        <v>0</v>
      </c>
      <c r="BC140" s="285">
        <f t="shared" si="114"/>
        <v>0</v>
      </c>
      <c r="BD140" s="16">
        <f t="shared" ca="1" si="98"/>
        <v>0</v>
      </c>
      <c r="BE140" s="42">
        <f t="shared" ca="1" si="99"/>
        <v>0</v>
      </c>
      <c r="BF140" s="16">
        <f ca="1">IF(A140=1,"Verbessern",BerM1!AT140+BerM2!AT140+BerM3!AT140)</f>
        <v>0</v>
      </c>
      <c r="BG140" s="16">
        <f t="shared" ca="1" si="115"/>
        <v>0</v>
      </c>
      <c r="BH140" s="16">
        <f t="shared" ca="1" si="116"/>
        <v>0</v>
      </c>
      <c r="BI140" s="16">
        <f t="shared" ca="1" si="117"/>
        <v>0</v>
      </c>
      <c r="BJ140" s="16">
        <f t="shared" ca="1" si="118"/>
        <v>0</v>
      </c>
      <c r="BK140" s="16">
        <f t="shared" ca="1" si="100"/>
        <v>0</v>
      </c>
      <c r="BL140" s="6">
        <f t="shared" ca="1" si="101"/>
        <v>0</v>
      </c>
      <c r="BM140" s="92">
        <f t="shared" ca="1" si="119"/>
        <v>0</v>
      </c>
      <c r="BN140" s="16">
        <f t="shared" ca="1" si="120"/>
        <v>0</v>
      </c>
      <c r="BO140" s="16" t="str">
        <f t="shared" si="121"/>
        <v>OK</v>
      </c>
      <c r="BP140" s="16">
        <f t="shared" si="122"/>
        <v>0</v>
      </c>
      <c r="BQ140" s="93"/>
      <c r="BR140" s="16">
        <f t="shared" si="123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43101</v>
      </c>
      <c r="D141" s="65">
        <f>Ident!F141-C141+1-(INT((CHOOSE(WEEKDAY(C141),0,1,2,3,4,5,6)+(Ident!F141-C141+1))/7))-(INT((CHOOSE(WEEKDAY(C141),6,0,1,2,3,4,5)+(Ident!F141-C141+1))/7))</f>
        <v>-30785</v>
      </c>
      <c r="E141" s="6">
        <f>Kal!B$13-C141+1-(INT((CHOOSE(WEEKDAY(C141),0,1,2,3,4,5,6)+(Kal!B$13-C141+1))/7))-(INT((CHOOSE(WEEKDAY(C141),6,0,1,2,3,4,5)+(Kal!B$13-C141+1))/7))</f>
        <v>65</v>
      </c>
      <c r="F141" s="6">
        <f>Ident!F141-Kal!A$11+1-(INT((CHOOSE(WEEKDAY(Kal!A$11),0,1,2,3,4,5,6)+(Ident!F141-Kal!A$11+1))/7))-(INT((CHOOSE(WEEKDAY(Kal!A$11),6,0,1,2,3,4,5)+(Ident!F141-Kal!A$11+1))/7))</f>
        <v>-30785</v>
      </c>
      <c r="G141" s="6">
        <f>IF(AND(Ident!E141&lt;&gt;0,Ident!F141&lt;&gt;0),D141,IF(AND(Ident!E141&lt;&gt;0,Ident!F141=0),E141,IF(AND(Ident!E141=0,Ident!F141&lt;&gt;0),F141,ad5kw)))</f>
        <v>65</v>
      </c>
      <c r="H141" s="75">
        <f>ROUND(G141*Ident!L141,2)</f>
        <v>0</v>
      </c>
      <c r="I141" s="82"/>
      <c r="J141" s="73">
        <f>BerM1!W141+BerM2!W141+BerM3!W141</f>
        <v>0</v>
      </c>
      <c r="K141" s="73">
        <f t="shared" si="84"/>
        <v>0</v>
      </c>
      <c r="L141" s="73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6">
        <f>ROUND((BerM1!I141+BerM2!I141+BerM3!I141)/(malu1+malu2+malu3),2)</f>
        <v>0</v>
      </c>
      <c r="Q141" s="6">
        <f>ROUND((BerM1!J141+BerM2!J141+BerM3!J141)/(dima1+dima2+dima3),2)</f>
        <v>0</v>
      </c>
      <c r="R141" s="6">
        <f>ROUND((BerM1!K141+BerM2!K141+BerM3!K141)/(wome1+wome2+wome3),2)</f>
        <v>0</v>
      </c>
      <c r="S141" s="6">
        <f>ROUND((BerM1!L141+BerM2!L141+BerM3!L141)/(doje1+doje2+doje3),2)</f>
        <v>0</v>
      </c>
      <c r="T141" s="6">
        <f>ROUND((BerM1!M141+BerM2!M141+BerM3!M141)/(vrve1+vrve2+vrve3),2)</f>
        <v>0</v>
      </c>
      <c r="U141" s="6">
        <f>ROUND((BerM1!N141+BerM2!N141+BerM3!N141)/(zasa1+zasa2+zasa3),2)</f>
        <v>0</v>
      </c>
      <c r="V141" s="6">
        <f>ROUND((BerM1!O141+BerM2!O141+BerM3!O141)/(zodi1+zodi2+zodi3),2)</f>
        <v>0</v>
      </c>
      <c r="W141" s="6">
        <f>ROUND(('M1-In'!U141+'M2-In'!U141+'M3-In'!U141)*7/(malu1+malu2+malu3+dima1+dima2+dima3+wome1+wome2+wome3+doje1+doje2+doje3+vrve1+vrve2+vrve3+zasa1+zasa2+zasa3+zodi1+zodi2+zodi3),2)</f>
        <v>0</v>
      </c>
      <c r="X141" s="6">
        <f t="shared" si="102"/>
        <v>0</v>
      </c>
      <c r="Y141" s="16">
        <f t="shared" si="103"/>
        <v>0</v>
      </c>
      <c r="Z141" s="42">
        <f t="shared" si="104"/>
        <v>1</v>
      </c>
      <c r="AA141" s="16" t="str">
        <f t="shared" si="105"/>
        <v>Teilzeit</v>
      </c>
      <c r="AB141" s="16">
        <f>'M1-In'!AG141+'M1-In'!AH141+'M2-In'!AG141+'M2-In'!AH141+'M3-In'!AG141+'M3-In'!AH141</f>
        <v>0</v>
      </c>
      <c r="AC141" s="16">
        <f t="shared" si="106"/>
        <v>0</v>
      </c>
      <c r="AD141" s="16">
        <f t="shared" si="87"/>
        <v>0</v>
      </c>
      <c r="AE141" s="16">
        <f>'M1-In'!AI141+'M2-In'!AI141+'M3-In'!AI141</f>
        <v>0</v>
      </c>
      <c r="AF141" s="16">
        <f t="shared" si="107"/>
        <v>0</v>
      </c>
      <c r="AG141" s="16">
        <f t="shared" si="88"/>
        <v>0</v>
      </c>
      <c r="AH141" s="16">
        <f>'M1-In'!AJ141+'M2-In'!AJ141+'M3-In'!AJ141</f>
        <v>0</v>
      </c>
      <c r="AI141" s="16">
        <f t="shared" si="108"/>
        <v>0</v>
      </c>
      <c r="AJ141" s="16">
        <f t="shared" si="89"/>
        <v>0</v>
      </c>
      <c r="AK141" s="16">
        <f>'M1-In'!AK141+'M2-In'!AK141+'M3-In'!AK141</f>
        <v>0</v>
      </c>
      <c r="AL141" s="16">
        <f t="shared" si="109"/>
        <v>0</v>
      </c>
      <c r="AM141" s="16">
        <f t="shared" si="90"/>
        <v>0</v>
      </c>
      <c r="AN141" s="16">
        <f>'M1-In'!AL141+'M2-In'!AL141+'M3-In'!AL141</f>
        <v>0</v>
      </c>
      <c r="AO141" s="16">
        <f t="shared" si="110"/>
        <v>0</v>
      </c>
      <c r="AP141" s="16">
        <f t="shared" si="91"/>
        <v>0</v>
      </c>
      <c r="AQ141" s="16">
        <f>'M1-In'!AM141+'M2-In'!AM141+'M3-In'!AM141</f>
        <v>0</v>
      </c>
      <c r="AR141" s="16">
        <f t="shared" si="111"/>
        <v>0</v>
      </c>
      <c r="AS141" s="16">
        <f t="shared" si="92"/>
        <v>0</v>
      </c>
      <c r="AT141" s="16">
        <f>BerM1!AO141+BerM2!AO141+BerM3!AO141</f>
        <v>0</v>
      </c>
      <c r="AU141" s="16">
        <f t="shared" si="112"/>
        <v>0</v>
      </c>
      <c r="AV141" s="16">
        <f t="shared" si="93"/>
        <v>0</v>
      </c>
      <c r="AW141" s="16">
        <f ca="1">IF(A141=1,"Verbessern",MIN(gmk,BerM1!AQ141+BerM2!AQ141+BerM3!AQ141))</f>
        <v>0</v>
      </c>
      <c r="AX141" s="16">
        <f t="shared" ca="1" si="94"/>
        <v>0</v>
      </c>
      <c r="AY141" s="16">
        <f t="shared" ca="1" si="95"/>
        <v>0</v>
      </c>
      <c r="AZ141" s="16">
        <f t="shared" ca="1" si="96"/>
        <v>0</v>
      </c>
      <c r="BA141" s="6">
        <f t="shared" si="113"/>
        <v>0</v>
      </c>
      <c r="BB141" s="6">
        <f t="shared" si="97"/>
        <v>0</v>
      </c>
      <c r="BC141" s="285">
        <f t="shared" si="114"/>
        <v>0</v>
      </c>
      <c r="BD141" s="16">
        <f t="shared" ca="1" si="98"/>
        <v>0</v>
      </c>
      <c r="BE141" s="42">
        <f t="shared" ca="1" si="99"/>
        <v>0</v>
      </c>
      <c r="BF141" s="16">
        <f ca="1">IF(A141=1,"Verbessern",BerM1!AT141+BerM2!AT141+BerM3!AT141)</f>
        <v>0</v>
      </c>
      <c r="BG141" s="16">
        <f t="shared" ca="1" si="115"/>
        <v>0</v>
      </c>
      <c r="BH141" s="16">
        <f t="shared" ca="1" si="116"/>
        <v>0</v>
      </c>
      <c r="BI141" s="16">
        <f t="shared" ca="1" si="117"/>
        <v>0</v>
      </c>
      <c r="BJ141" s="16">
        <f t="shared" ca="1" si="118"/>
        <v>0</v>
      </c>
      <c r="BK141" s="16">
        <f t="shared" ca="1" si="100"/>
        <v>0</v>
      </c>
      <c r="BL141" s="6">
        <f t="shared" ca="1" si="101"/>
        <v>0</v>
      </c>
      <c r="BM141" s="92">
        <f t="shared" ca="1" si="119"/>
        <v>0</v>
      </c>
      <c r="BN141" s="16">
        <f t="shared" ca="1" si="120"/>
        <v>0</v>
      </c>
      <c r="BO141" s="16" t="str">
        <f t="shared" si="121"/>
        <v>OK</v>
      </c>
      <c r="BP141" s="16">
        <f t="shared" si="122"/>
        <v>0</v>
      </c>
      <c r="BQ141" s="93"/>
      <c r="BR141" s="16">
        <f t="shared" si="123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43101</v>
      </c>
      <c r="D142" s="65">
        <f>Ident!F142-C142+1-(INT((CHOOSE(WEEKDAY(C142),0,1,2,3,4,5,6)+(Ident!F142-C142+1))/7))-(INT((CHOOSE(WEEKDAY(C142),6,0,1,2,3,4,5)+(Ident!F142-C142+1))/7))</f>
        <v>-30785</v>
      </c>
      <c r="E142" s="6">
        <f>Kal!B$13-C142+1-(INT((CHOOSE(WEEKDAY(C142),0,1,2,3,4,5,6)+(Kal!B$13-C142+1))/7))-(INT((CHOOSE(WEEKDAY(C142),6,0,1,2,3,4,5)+(Kal!B$13-C142+1))/7))</f>
        <v>65</v>
      </c>
      <c r="F142" s="6">
        <f>Ident!F142-Kal!A$11+1-(INT((CHOOSE(WEEKDAY(Kal!A$11),0,1,2,3,4,5,6)+(Ident!F142-Kal!A$11+1))/7))-(INT((CHOOSE(WEEKDAY(Kal!A$11),6,0,1,2,3,4,5)+(Ident!F142-Kal!A$11+1))/7))</f>
        <v>-30785</v>
      </c>
      <c r="G142" s="6">
        <f>IF(AND(Ident!E142&lt;&gt;0,Ident!F142&lt;&gt;0),D142,IF(AND(Ident!E142&lt;&gt;0,Ident!F142=0),E142,IF(AND(Ident!E142=0,Ident!F142&lt;&gt;0),F142,ad5kw)))</f>
        <v>65</v>
      </c>
      <c r="H142" s="75">
        <f>ROUND(G142*Ident!L142,2)</f>
        <v>0</v>
      </c>
      <c r="I142" s="82"/>
      <c r="J142" s="73">
        <f>BerM1!W142+BerM2!W142+BerM3!W142</f>
        <v>0</v>
      </c>
      <c r="K142" s="73">
        <f t="shared" si="84"/>
        <v>0</v>
      </c>
      <c r="L142" s="73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6">
        <f>ROUND((BerM1!I142+BerM2!I142+BerM3!I142)/(malu1+malu2+malu3),2)</f>
        <v>0</v>
      </c>
      <c r="Q142" s="6">
        <f>ROUND((BerM1!J142+BerM2!J142+BerM3!J142)/(dima1+dima2+dima3),2)</f>
        <v>0</v>
      </c>
      <c r="R142" s="6">
        <f>ROUND((BerM1!K142+BerM2!K142+BerM3!K142)/(wome1+wome2+wome3),2)</f>
        <v>0</v>
      </c>
      <c r="S142" s="6">
        <f>ROUND((BerM1!L142+BerM2!L142+BerM3!L142)/(doje1+doje2+doje3),2)</f>
        <v>0</v>
      </c>
      <c r="T142" s="6">
        <f>ROUND((BerM1!M142+BerM2!M142+BerM3!M142)/(vrve1+vrve2+vrve3),2)</f>
        <v>0</v>
      </c>
      <c r="U142" s="6">
        <f>ROUND((BerM1!N142+BerM2!N142+BerM3!N142)/(zasa1+zasa2+zasa3),2)</f>
        <v>0</v>
      </c>
      <c r="V142" s="6">
        <f>ROUND((BerM1!O142+BerM2!O142+BerM3!O142)/(zodi1+zodi2+zodi3),2)</f>
        <v>0</v>
      </c>
      <c r="W142" s="6">
        <f>ROUND(('M1-In'!U142+'M2-In'!U142+'M3-In'!U142)*7/(malu1+malu2+malu3+dima1+dima2+dima3+wome1+wome2+wome3+doje1+doje2+doje3+vrve1+vrve2+vrve3+zasa1+zasa2+zasa3+zodi1+zodi2+zodi3),2)</f>
        <v>0</v>
      </c>
      <c r="X142" s="6">
        <f t="shared" si="102"/>
        <v>0</v>
      </c>
      <c r="Y142" s="16">
        <f t="shared" si="103"/>
        <v>0</v>
      </c>
      <c r="Z142" s="42">
        <f t="shared" si="104"/>
        <v>1</v>
      </c>
      <c r="AA142" s="16" t="str">
        <f t="shared" si="105"/>
        <v>Teilzeit</v>
      </c>
      <c r="AB142" s="16">
        <f>'M1-In'!AG142+'M1-In'!AH142+'M2-In'!AG142+'M2-In'!AH142+'M3-In'!AG142+'M3-In'!AH142</f>
        <v>0</v>
      </c>
      <c r="AC142" s="16">
        <f t="shared" si="106"/>
        <v>0</v>
      </c>
      <c r="AD142" s="16">
        <f t="shared" si="87"/>
        <v>0</v>
      </c>
      <c r="AE142" s="16">
        <f>'M1-In'!AI142+'M2-In'!AI142+'M3-In'!AI142</f>
        <v>0</v>
      </c>
      <c r="AF142" s="16">
        <f t="shared" si="107"/>
        <v>0</v>
      </c>
      <c r="AG142" s="16">
        <f t="shared" si="88"/>
        <v>0</v>
      </c>
      <c r="AH142" s="16">
        <f>'M1-In'!AJ142+'M2-In'!AJ142+'M3-In'!AJ142</f>
        <v>0</v>
      </c>
      <c r="AI142" s="16">
        <f t="shared" si="108"/>
        <v>0</v>
      </c>
      <c r="AJ142" s="16">
        <f t="shared" si="89"/>
        <v>0</v>
      </c>
      <c r="AK142" s="16">
        <f>'M1-In'!AK142+'M2-In'!AK142+'M3-In'!AK142</f>
        <v>0</v>
      </c>
      <c r="AL142" s="16">
        <f t="shared" si="109"/>
        <v>0</v>
      </c>
      <c r="AM142" s="16">
        <f t="shared" si="90"/>
        <v>0</v>
      </c>
      <c r="AN142" s="16">
        <f>'M1-In'!AL142+'M2-In'!AL142+'M3-In'!AL142</f>
        <v>0</v>
      </c>
      <c r="AO142" s="16">
        <f t="shared" si="110"/>
        <v>0</v>
      </c>
      <c r="AP142" s="16">
        <f t="shared" si="91"/>
        <v>0</v>
      </c>
      <c r="AQ142" s="16">
        <f>'M1-In'!AM142+'M2-In'!AM142+'M3-In'!AM142</f>
        <v>0</v>
      </c>
      <c r="AR142" s="16">
        <f t="shared" si="111"/>
        <v>0</v>
      </c>
      <c r="AS142" s="16">
        <f t="shared" si="92"/>
        <v>0</v>
      </c>
      <c r="AT142" s="16">
        <f>BerM1!AO142+BerM2!AO142+BerM3!AO142</f>
        <v>0</v>
      </c>
      <c r="AU142" s="16">
        <f t="shared" si="112"/>
        <v>0</v>
      </c>
      <c r="AV142" s="16">
        <f t="shared" si="93"/>
        <v>0</v>
      </c>
      <c r="AW142" s="16">
        <f ca="1">IF(A142=1,"Verbessern",MIN(gmk,BerM1!AQ142+BerM2!AQ142+BerM3!AQ142))</f>
        <v>0</v>
      </c>
      <c r="AX142" s="16">
        <f t="shared" ca="1" si="94"/>
        <v>0</v>
      </c>
      <c r="AY142" s="16">
        <f t="shared" ca="1" si="95"/>
        <v>0</v>
      </c>
      <c r="AZ142" s="16">
        <f t="shared" ca="1" si="96"/>
        <v>0</v>
      </c>
      <c r="BA142" s="6">
        <f t="shared" si="113"/>
        <v>0</v>
      </c>
      <c r="BB142" s="6">
        <f t="shared" si="97"/>
        <v>0</v>
      </c>
      <c r="BC142" s="285">
        <f t="shared" si="114"/>
        <v>0</v>
      </c>
      <c r="BD142" s="16">
        <f t="shared" ca="1" si="98"/>
        <v>0</v>
      </c>
      <c r="BE142" s="42">
        <f t="shared" ca="1" si="99"/>
        <v>0</v>
      </c>
      <c r="BF142" s="16">
        <f ca="1">IF(A142=1,"Verbessern",BerM1!AT142+BerM2!AT142+BerM3!AT142)</f>
        <v>0</v>
      </c>
      <c r="BG142" s="16">
        <f t="shared" ca="1" si="115"/>
        <v>0</v>
      </c>
      <c r="BH142" s="16">
        <f t="shared" ca="1" si="116"/>
        <v>0</v>
      </c>
      <c r="BI142" s="16">
        <f t="shared" ca="1" si="117"/>
        <v>0</v>
      </c>
      <c r="BJ142" s="16">
        <f t="shared" ca="1" si="118"/>
        <v>0</v>
      </c>
      <c r="BK142" s="16">
        <f t="shared" ca="1" si="100"/>
        <v>0</v>
      </c>
      <c r="BL142" s="6">
        <f t="shared" ca="1" si="101"/>
        <v>0</v>
      </c>
      <c r="BM142" s="92">
        <f t="shared" ca="1" si="119"/>
        <v>0</v>
      </c>
      <c r="BN142" s="16">
        <f t="shared" ca="1" si="120"/>
        <v>0</v>
      </c>
      <c r="BO142" s="16" t="str">
        <f t="shared" si="121"/>
        <v>OK</v>
      </c>
      <c r="BP142" s="16">
        <f t="shared" si="122"/>
        <v>0</v>
      </c>
      <c r="BQ142" s="93"/>
      <c r="BR142" s="16">
        <f t="shared" si="123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43101</v>
      </c>
      <c r="D143" s="65">
        <f>Ident!F143-C143+1-(INT((CHOOSE(WEEKDAY(C143),0,1,2,3,4,5,6)+(Ident!F143-C143+1))/7))-(INT((CHOOSE(WEEKDAY(C143),6,0,1,2,3,4,5)+(Ident!F143-C143+1))/7))</f>
        <v>-30785</v>
      </c>
      <c r="E143" s="6">
        <f>Kal!B$13-C143+1-(INT((CHOOSE(WEEKDAY(C143),0,1,2,3,4,5,6)+(Kal!B$13-C143+1))/7))-(INT((CHOOSE(WEEKDAY(C143),6,0,1,2,3,4,5)+(Kal!B$13-C143+1))/7))</f>
        <v>65</v>
      </c>
      <c r="F143" s="6">
        <f>Ident!F143-Kal!A$11+1-(INT((CHOOSE(WEEKDAY(Kal!A$11),0,1,2,3,4,5,6)+(Ident!F143-Kal!A$11+1))/7))-(INT((CHOOSE(WEEKDAY(Kal!A$11),6,0,1,2,3,4,5)+(Ident!F143-Kal!A$11+1))/7))</f>
        <v>-30785</v>
      </c>
      <c r="G143" s="6">
        <f>IF(AND(Ident!E143&lt;&gt;0,Ident!F143&lt;&gt;0),D143,IF(AND(Ident!E143&lt;&gt;0,Ident!F143=0),E143,IF(AND(Ident!E143=0,Ident!F143&lt;&gt;0),F143,ad5kw)))</f>
        <v>65</v>
      </c>
      <c r="H143" s="75">
        <f>ROUND(G143*Ident!L143,2)</f>
        <v>0</v>
      </c>
      <c r="I143" s="82"/>
      <c r="J143" s="73">
        <f>BerM1!W143+BerM2!W143+BerM3!W143</f>
        <v>0</v>
      </c>
      <c r="K143" s="73">
        <f t="shared" si="84"/>
        <v>0</v>
      </c>
      <c r="L143" s="73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6">
        <f>ROUND((BerM1!I143+BerM2!I143+BerM3!I143)/(malu1+malu2+malu3),2)</f>
        <v>0</v>
      </c>
      <c r="Q143" s="6">
        <f>ROUND((BerM1!J143+BerM2!J143+BerM3!J143)/(dima1+dima2+dima3),2)</f>
        <v>0</v>
      </c>
      <c r="R143" s="6">
        <f>ROUND((BerM1!K143+BerM2!K143+BerM3!K143)/(wome1+wome2+wome3),2)</f>
        <v>0</v>
      </c>
      <c r="S143" s="6">
        <f>ROUND((BerM1!L143+BerM2!L143+BerM3!L143)/(doje1+doje2+doje3),2)</f>
        <v>0</v>
      </c>
      <c r="T143" s="6">
        <f>ROUND((BerM1!M143+BerM2!M143+BerM3!M143)/(vrve1+vrve2+vrve3),2)</f>
        <v>0</v>
      </c>
      <c r="U143" s="6">
        <f>ROUND((BerM1!N143+BerM2!N143+BerM3!N143)/(zasa1+zasa2+zasa3),2)</f>
        <v>0</v>
      </c>
      <c r="V143" s="6">
        <f>ROUND((BerM1!O143+BerM2!O143+BerM3!O143)/(zodi1+zodi2+zodi3),2)</f>
        <v>0</v>
      </c>
      <c r="W143" s="6">
        <f>ROUND(('M1-In'!U143+'M2-In'!U143+'M3-In'!U143)*7/(malu1+malu2+malu3+dima1+dima2+dima3+wome1+wome2+wome3+doje1+doje2+doje3+vrve1+vrve2+vrve3+zasa1+zasa2+zasa3+zodi1+zodi2+zodi3),2)</f>
        <v>0</v>
      </c>
      <c r="X143" s="6">
        <f t="shared" si="102"/>
        <v>0</v>
      </c>
      <c r="Y143" s="16">
        <f t="shared" si="103"/>
        <v>0</v>
      </c>
      <c r="Z143" s="42">
        <f t="shared" si="104"/>
        <v>1</v>
      </c>
      <c r="AA143" s="16" t="str">
        <f t="shared" si="105"/>
        <v>Teilzeit</v>
      </c>
      <c r="AB143" s="16">
        <f>'M1-In'!AG143+'M1-In'!AH143+'M2-In'!AG143+'M2-In'!AH143+'M3-In'!AG143+'M3-In'!AH143</f>
        <v>0</v>
      </c>
      <c r="AC143" s="16">
        <f t="shared" si="106"/>
        <v>0</v>
      </c>
      <c r="AD143" s="16">
        <f t="shared" si="87"/>
        <v>0</v>
      </c>
      <c r="AE143" s="16">
        <f>'M1-In'!AI143+'M2-In'!AI143+'M3-In'!AI143</f>
        <v>0</v>
      </c>
      <c r="AF143" s="16">
        <f t="shared" si="107"/>
        <v>0</v>
      </c>
      <c r="AG143" s="16">
        <f t="shared" si="88"/>
        <v>0</v>
      </c>
      <c r="AH143" s="16">
        <f>'M1-In'!AJ143+'M2-In'!AJ143+'M3-In'!AJ143</f>
        <v>0</v>
      </c>
      <c r="AI143" s="16">
        <f t="shared" si="108"/>
        <v>0</v>
      </c>
      <c r="AJ143" s="16">
        <f t="shared" si="89"/>
        <v>0</v>
      </c>
      <c r="AK143" s="16">
        <f>'M1-In'!AK143+'M2-In'!AK143+'M3-In'!AK143</f>
        <v>0</v>
      </c>
      <c r="AL143" s="16">
        <f t="shared" si="109"/>
        <v>0</v>
      </c>
      <c r="AM143" s="16">
        <f t="shared" si="90"/>
        <v>0</v>
      </c>
      <c r="AN143" s="16">
        <f>'M1-In'!AL143+'M2-In'!AL143+'M3-In'!AL143</f>
        <v>0</v>
      </c>
      <c r="AO143" s="16">
        <f t="shared" si="110"/>
        <v>0</v>
      </c>
      <c r="AP143" s="16">
        <f t="shared" si="91"/>
        <v>0</v>
      </c>
      <c r="AQ143" s="16">
        <f>'M1-In'!AM143+'M2-In'!AM143+'M3-In'!AM143</f>
        <v>0</v>
      </c>
      <c r="AR143" s="16">
        <f t="shared" si="111"/>
        <v>0</v>
      </c>
      <c r="AS143" s="16">
        <f t="shared" si="92"/>
        <v>0</v>
      </c>
      <c r="AT143" s="16">
        <f>BerM1!AO143+BerM2!AO143+BerM3!AO143</f>
        <v>0</v>
      </c>
      <c r="AU143" s="16">
        <f t="shared" si="112"/>
        <v>0</v>
      </c>
      <c r="AV143" s="16">
        <f t="shared" si="93"/>
        <v>0</v>
      </c>
      <c r="AW143" s="16">
        <f ca="1">IF(A143=1,"Verbessern",MIN(gmk,BerM1!AQ143+BerM2!AQ143+BerM3!AQ143))</f>
        <v>0</v>
      </c>
      <c r="AX143" s="16">
        <f t="shared" ca="1" si="94"/>
        <v>0</v>
      </c>
      <c r="AY143" s="16">
        <f t="shared" ca="1" si="95"/>
        <v>0</v>
      </c>
      <c r="AZ143" s="16">
        <f t="shared" ca="1" si="96"/>
        <v>0</v>
      </c>
      <c r="BA143" s="6">
        <f t="shared" si="113"/>
        <v>0</v>
      </c>
      <c r="BB143" s="6">
        <f t="shared" si="97"/>
        <v>0</v>
      </c>
      <c r="BC143" s="285">
        <f t="shared" si="114"/>
        <v>0</v>
      </c>
      <c r="BD143" s="16">
        <f t="shared" ca="1" si="98"/>
        <v>0</v>
      </c>
      <c r="BE143" s="42">
        <f t="shared" ca="1" si="99"/>
        <v>0</v>
      </c>
      <c r="BF143" s="16">
        <f ca="1">IF(A143=1,"Verbessern",BerM1!AT143+BerM2!AT143+BerM3!AT143)</f>
        <v>0</v>
      </c>
      <c r="BG143" s="16">
        <f t="shared" ca="1" si="115"/>
        <v>0</v>
      </c>
      <c r="BH143" s="16">
        <f t="shared" ca="1" si="116"/>
        <v>0</v>
      </c>
      <c r="BI143" s="16">
        <f t="shared" ca="1" si="117"/>
        <v>0</v>
      </c>
      <c r="BJ143" s="16">
        <f t="shared" ca="1" si="118"/>
        <v>0</v>
      </c>
      <c r="BK143" s="16">
        <f t="shared" ca="1" si="100"/>
        <v>0</v>
      </c>
      <c r="BL143" s="6">
        <f t="shared" ca="1" si="101"/>
        <v>0</v>
      </c>
      <c r="BM143" s="92">
        <f t="shared" ca="1" si="119"/>
        <v>0</v>
      </c>
      <c r="BN143" s="16">
        <f t="shared" ca="1" si="120"/>
        <v>0</v>
      </c>
      <c r="BO143" s="16" t="str">
        <f t="shared" si="121"/>
        <v>OK</v>
      </c>
      <c r="BP143" s="16">
        <f t="shared" si="122"/>
        <v>0</v>
      </c>
      <c r="BQ143" s="93"/>
      <c r="BR143" s="16">
        <f t="shared" si="123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43101</v>
      </c>
      <c r="D144" s="65">
        <f>Ident!F144-C144+1-(INT((CHOOSE(WEEKDAY(C144),0,1,2,3,4,5,6)+(Ident!F144-C144+1))/7))-(INT((CHOOSE(WEEKDAY(C144),6,0,1,2,3,4,5)+(Ident!F144-C144+1))/7))</f>
        <v>-30785</v>
      </c>
      <c r="E144" s="6">
        <f>Kal!B$13-C144+1-(INT((CHOOSE(WEEKDAY(C144),0,1,2,3,4,5,6)+(Kal!B$13-C144+1))/7))-(INT((CHOOSE(WEEKDAY(C144),6,0,1,2,3,4,5)+(Kal!B$13-C144+1))/7))</f>
        <v>65</v>
      </c>
      <c r="F144" s="6">
        <f>Ident!F144-Kal!A$11+1-(INT((CHOOSE(WEEKDAY(Kal!A$11),0,1,2,3,4,5,6)+(Ident!F144-Kal!A$11+1))/7))-(INT((CHOOSE(WEEKDAY(Kal!A$11),6,0,1,2,3,4,5)+(Ident!F144-Kal!A$11+1))/7))</f>
        <v>-30785</v>
      </c>
      <c r="G144" s="6">
        <f>IF(AND(Ident!E144&lt;&gt;0,Ident!F144&lt;&gt;0),D144,IF(AND(Ident!E144&lt;&gt;0,Ident!F144=0),E144,IF(AND(Ident!E144=0,Ident!F144&lt;&gt;0),F144,ad5kw)))</f>
        <v>65</v>
      </c>
      <c r="H144" s="75">
        <f>ROUND(G144*Ident!L144,2)</f>
        <v>0</v>
      </c>
      <c r="I144" s="82"/>
      <c r="J144" s="73">
        <f>BerM1!W144+BerM2!W144+BerM3!W144</f>
        <v>0</v>
      </c>
      <c r="K144" s="73">
        <f t="shared" si="84"/>
        <v>0</v>
      </c>
      <c r="L144" s="73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6">
        <f>ROUND((BerM1!I144+BerM2!I144+BerM3!I144)/(malu1+malu2+malu3),2)</f>
        <v>0</v>
      </c>
      <c r="Q144" s="6">
        <f>ROUND((BerM1!J144+BerM2!J144+BerM3!J144)/(dima1+dima2+dima3),2)</f>
        <v>0</v>
      </c>
      <c r="R144" s="6">
        <f>ROUND((BerM1!K144+BerM2!K144+BerM3!K144)/(wome1+wome2+wome3),2)</f>
        <v>0</v>
      </c>
      <c r="S144" s="6">
        <f>ROUND((BerM1!L144+BerM2!L144+BerM3!L144)/(doje1+doje2+doje3),2)</f>
        <v>0</v>
      </c>
      <c r="T144" s="6">
        <f>ROUND((BerM1!M144+BerM2!M144+BerM3!M144)/(vrve1+vrve2+vrve3),2)</f>
        <v>0</v>
      </c>
      <c r="U144" s="6">
        <f>ROUND((BerM1!N144+BerM2!N144+BerM3!N144)/(zasa1+zasa2+zasa3),2)</f>
        <v>0</v>
      </c>
      <c r="V144" s="6">
        <f>ROUND((BerM1!O144+BerM2!O144+BerM3!O144)/(zodi1+zodi2+zodi3),2)</f>
        <v>0</v>
      </c>
      <c r="W144" s="6">
        <f>ROUND(('M1-In'!U144+'M2-In'!U144+'M3-In'!U144)*7/(malu1+malu2+malu3+dima1+dima2+dima3+wome1+wome2+wome3+doje1+doje2+doje3+vrve1+vrve2+vrve3+zasa1+zasa2+zasa3+zodi1+zodi2+zodi3),2)</f>
        <v>0</v>
      </c>
      <c r="X144" s="6">
        <f t="shared" si="102"/>
        <v>0</v>
      </c>
      <c r="Y144" s="16">
        <f t="shared" si="103"/>
        <v>0</v>
      </c>
      <c r="Z144" s="42">
        <f t="shared" si="104"/>
        <v>1</v>
      </c>
      <c r="AA144" s="16" t="str">
        <f t="shared" si="105"/>
        <v>Teilzeit</v>
      </c>
      <c r="AB144" s="16">
        <f>'M1-In'!AG144+'M1-In'!AH144+'M2-In'!AG144+'M2-In'!AH144+'M3-In'!AG144+'M3-In'!AH144</f>
        <v>0</v>
      </c>
      <c r="AC144" s="16">
        <f t="shared" si="106"/>
        <v>0</v>
      </c>
      <c r="AD144" s="16">
        <f t="shared" si="87"/>
        <v>0</v>
      </c>
      <c r="AE144" s="16">
        <f>'M1-In'!AI144+'M2-In'!AI144+'M3-In'!AI144</f>
        <v>0</v>
      </c>
      <c r="AF144" s="16">
        <f t="shared" si="107"/>
        <v>0</v>
      </c>
      <c r="AG144" s="16">
        <f t="shared" si="88"/>
        <v>0</v>
      </c>
      <c r="AH144" s="16">
        <f>'M1-In'!AJ144+'M2-In'!AJ144+'M3-In'!AJ144</f>
        <v>0</v>
      </c>
      <c r="AI144" s="16">
        <f t="shared" si="108"/>
        <v>0</v>
      </c>
      <c r="AJ144" s="16">
        <f t="shared" si="89"/>
        <v>0</v>
      </c>
      <c r="AK144" s="16">
        <f>'M1-In'!AK144+'M2-In'!AK144+'M3-In'!AK144</f>
        <v>0</v>
      </c>
      <c r="AL144" s="16">
        <f t="shared" si="109"/>
        <v>0</v>
      </c>
      <c r="AM144" s="16">
        <f t="shared" si="90"/>
        <v>0</v>
      </c>
      <c r="AN144" s="16">
        <f>'M1-In'!AL144+'M2-In'!AL144+'M3-In'!AL144</f>
        <v>0</v>
      </c>
      <c r="AO144" s="16">
        <f t="shared" si="110"/>
        <v>0</v>
      </c>
      <c r="AP144" s="16">
        <f t="shared" si="91"/>
        <v>0</v>
      </c>
      <c r="AQ144" s="16">
        <f>'M1-In'!AM144+'M2-In'!AM144+'M3-In'!AM144</f>
        <v>0</v>
      </c>
      <c r="AR144" s="16">
        <f t="shared" si="111"/>
        <v>0</v>
      </c>
      <c r="AS144" s="16">
        <f t="shared" si="92"/>
        <v>0</v>
      </c>
      <c r="AT144" s="16">
        <f>BerM1!AO144+BerM2!AO144+BerM3!AO144</f>
        <v>0</v>
      </c>
      <c r="AU144" s="16">
        <f t="shared" si="112"/>
        <v>0</v>
      </c>
      <c r="AV144" s="16">
        <f t="shared" si="93"/>
        <v>0</v>
      </c>
      <c r="AW144" s="16">
        <f ca="1">IF(A144=1,"Verbessern",MIN(gmk,BerM1!AQ144+BerM2!AQ144+BerM3!AQ144))</f>
        <v>0</v>
      </c>
      <c r="AX144" s="16">
        <f t="shared" ca="1" si="94"/>
        <v>0</v>
      </c>
      <c r="AY144" s="16">
        <f t="shared" ca="1" si="95"/>
        <v>0</v>
      </c>
      <c r="AZ144" s="16">
        <f t="shared" ca="1" si="96"/>
        <v>0</v>
      </c>
      <c r="BA144" s="6">
        <f t="shared" si="113"/>
        <v>0</v>
      </c>
      <c r="BB144" s="6">
        <f t="shared" si="97"/>
        <v>0</v>
      </c>
      <c r="BC144" s="285">
        <f t="shared" si="114"/>
        <v>0</v>
      </c>
      <c r="BD144" s="16">
        <f t="shared" ca="1" si="98"/>
        <v>0</v>
      </c>
      <c r="BE144" s="42">
        <f t="shared" ca="1" si="99"/>
        <v>0</v>
      </c>
      <c r="BF144" s="16">
        <f ca="1">IF(A144=1,"Verbessern",BerM1!AT144+BerM2!AT144+BerM3!AT144)</f>
        <v>0</v>
      </c>
      <c r="BG144" s="16">
        <f t="shared" ca="1" si="115"/>
        <v>0</v>
      </c>
      <c r="BH144" s="16">
        <f t="shared" ca="1" si="116"/>
        <v>0</v>
      </c>
      <c r="BI144" s="16">
        <f t="shared" ca="1" si="117"/>
        <v>0</v>
      </c>
      <c r="BJ144" s="16">
        <f t="shared" ca="1" si="118"/>
        <v>0</v>
      </c>
      <c r="BK144" s="16">
        <f t="shared" ca="1" si="100"/>
        <v>0</v>
      </c>
      <c r="BL144" s="6">
        <f t="shared" ca="1" si="101"/>
        <v>0</v>
      </c>
      <c r="BM144" s="92">
        <f t="shared" ca="1" si="119"/>
        <v>0</v>
      </c>
      <c r="BN144" s="16">
        <f t="shared" ca="1" si="120"/>
        <v>0</v>
      </c>
      <c r="BO144" s="16" t="str">
        <f t="shared" si="121"/>
        <v>OK</v>
      </c>
      <c r="BP144" s="16">
        <f t="shared" si="122"/>
        <v>0</v>
      </c>
      <c r="BQ144" s="93"/>
      <c r="BR144" s="16">
        <f t="shared" si="123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43101</v>
      </c>
      <c r="D145" s="65">
        <f>Ident!F145-C145+1-(INT((CHOOSE(WEEKDAY(C145),0,1,2,3,4,5,6)+(Ident!F145-C145+1))/7))-(INT((CHOOSE(WEEKDAY(C145),6,0,1,2,3,4,5)+(Ident!F145-C145+1))/7))</f>
        <v>-30785</v>
      </c>
      <c r="E145" s="6">
        <f>Kal!B$13-C145+1-(INT((CHOOSE(WEEKDAY(C145),0,1,2,3,4,5,6)+(Kal!B$13-C145+1))/7))-(INT((CHOOSE(WEEKDAY(C145),6,0,1,2,3,4,5)+(Kal!B$13-C145+1))/7))</f>
        <v>65</v>
      </c>
      <c r="F145" s="6">
        <f>Ident!F145-Kal!A$11+1-(INT((CHOOSE(WEEKDAY(Kal!A$11),0,1,2,3,4,5,6)+(Ident!F145-Kal!A$11+1))/7))-(INT((CHOOSE(WEEKDAY(Kal!A$11),6,0,1,2,3,4,5)+(Ident!F145-Kal!A$11+1))/7))</f>
        <v>-30785</v>
      </c>
      <c r="G145" s="6">
        <f>IF(AND(Ident!E145&lt;&gt;0,Ident!F145&lt;&gt;0),D145,IF(AND(Ident!E145&lt;&gt;0,Ident!F145=0),E145,IF(AND(Ident!E145=0,Ident!F145&lt;&gt;0),F145,ad5kw)))</f>
        <v>65</v>
      </c>
      <c r="H145" s="75">
        <f>ROUND(G145*Ident!L145,2)</f>
        <v>0</v>
      </c>
      <c r="I145" s="82"/>
      <c r="J145" s="73">
        <f>BerM1!W145+BerM2!W145+BerM3!W145</f>
        <v>0</v>
      </c>
      <c r="K145" s="73">
        <f t="shared" si="84"/>
        <v>0</v>
      </c>
      <c r="L145" s="73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6">
        <f>ROUND((BerM1!I145+BerM2!I145+BerM3!I145)/(malu1+malu2+malu3),2)</f>
        <v>0</v>
      </c>
      <c r="Q145" s="6">
        <f>ROUND((BerM1!J145+BerM2!J145+BerM3!J145)/(dima1+dima2+dima3),2)</f>
        <v>0</v>
      </c>
      <c r="R145" s="6">
        <f>ROUND((BerM1!K145+BerM2!K145+BerM3!K145)/(wome1+wome2+wome3),2)</f>
        <v>0</v>
      </c>
      <c r="S145" s="6">
        <f>ROUND((BerM1!L145+BerM2!L145+BerM3!L145)/(doje1+doje2+doje3),2)</f>
        <v>0</v>
      </c>
      <c r="T145" s="6">
        <f>ROUND((BerM1!M145+BerM2!M145+BerM3!M145)/(vrve1+vrve2+vrve3),2)</f>
        <v>0</v>
      </c>
      <c r="U145" s="6">
        <f>ROUND((BerM1!N145+BerM2!N145+BerM3!N145)/(zasa1+zasa2+zasa3),2)</f>
        <v>0</v>
      </c>
      <c r="V145" s="6">
        <f>ROUND((BerM1!O145+BerM2!O145+BerM3!O145)/(zodi1+zodi2+zodi3),2)</f>
        <v>0</v>
      </c>
      <c r="W145" s="6">
        <f>ROUND(('M1-In'!U145+'M2-In'!U145+'M3-In'!U145)*7/(malu1+malu2+malu3+dima1+dima2+dima3+wome1+wome2+wome3+doje1+doje2+doje3+vrve1+vrve2+vrve3+zasa1+zasa2+zasa3+zodi1+zodi2+zodi3),2)</f>
        <v>0</v>
      </c>
      <c r="X145" s="6">
        <f t="shared" si="102"/>
        <v>0</v>
      </c>
      <c r="Y145" s="16">
        <f t="shared" si="103"/>
        <v>0</v>
      </c>
      <c r="Z145" s="42">
        <f t="shared" si="104"/>
        <v>1</v>
      </c>
      <c r="AA145" s="16" t="str">
        <f t="shared" si="105"/>
        <v>Teilzeit</v>
      </c>
      <c r="AB145" s="16">
        <f>'M1-In'!AG145+'M1-In'!AH145+'M2-In'!AG145+'M2-In'!AH145+'M3-In'!AG145+'M3-In'!AH145</f>
        <v>0</v>
      </c>
      <c r="AC145" s="16">
        <f t="shared" si="106"/>
        <v>0</v>
      </c>
      <c r="AD145" s="16">
        <f t="shared" si="87"/>
        <v>0</v>
      </c>
      <c r="AE145" s="16">
        <f>'M1-In'!AI145+'M2-In'!AI145+'M3-In'!AI145</f>
        <v>0</v>
      </c>
      <c r="AF145" s="16">
        <f t="shared" si="107"/>
        <v>0</v>
      </c>
      <c r="AG145" s="16">
        <f t="shared" si="88"/>
        <v>0</v>
      </c>
      <c r="AH145" s="16">
        <f>'M1-In'!AJ145+'M2-In'!AJ145+'M3-In'!AJ145</f>
        <v>0</v>
      </c>
      <c r="AI145" s="16">
        <f t="shared" si="108"/>
        <v>0</v>
      </c>
      <c r="AJ145" s="16">
        <f t="shared" si="89"/>
        <v>0</v>
      </c>
      <c r="AK145" s="16">
        <f>'M1-In'!AK145+'M2-In'!AK145+'M3-In'!AK145</f>
        <v>0</v>
      </c>
      <c r="AL145" s="16">
        <f t="shared" si="109"/>
        <v>0</v>
      </c>
      <c r="AM145" s="16">
        <f t="shared" si="90"/>
        <v>0</v>
      </c>
      <c r="AN145" s="16">
        <f>'M1-In'!AL145+'M2-In'!AL145+'M3-In'!AL145</f>
        <v>0</v>
      </c>
      <c r="AO145" s="16">
        <f t="shared" si="110"/>
        <v>0</v>
      </c>
      <c r="AP145" s="16">
        <f t="shared" si="91"/>
        <v>0</v>
      </c>
      <c r="AQ145" s="16">
        <f>'M1-In'!AM145+'M2-In'!AM145+'M3-In'!AM145</f>
        <v>0</v>
      </c>
      <c r="AR145" s="16">
        <f t="shared" si="111"/>
        <v>0</v>
      </c>
      <c r="AS145" s="16">
        <f t="shared" si="92"/>
        <v>0</v>
      </c>
      <c r="AT145" s="16">
        <f>BerM1!AO145+BerM2!AO145+BerM3!AO145</f>
        <v>0</v>
      </c>
      <c r="AU145" s="16">
        <f t="shared" si="112"/>
        <v>0</v>
      </c>
      <c r="AV145" s="16">
        <f t="shared" si="93"/>
        <v>0</v>
      </c>
      <c r="AW145" s="16">
        <f ca="1">IF(A145=1,"Verbessern",MIN(gmk,BerM1!AQ145+BerM2!AQ145+BerM3!AQ145))</f>
        <v>0</v>
      </c>
      <c r="AX145" s="16">
        <f t="shared" ca="1" si="94"/>
        <v>0</v>
      </c>
      <c r="AY145" s="16">
        <f t="shared" ca="1" si="95"/>
        <v>0</v>
      </c>
      <c r="AZ145" s="16">
        <f t="shared" ca="1" si="96"/>
        <v>0</v>
      </c>
      <c r="BA145" s="6">
        <f t="shared" si="113"/>
        <v>0</v>
      </c>
      <c r="BB145" s="6">
        <f t="shared" si="97"/>
        <v>0</v>
      </c>
      <c r="BC145" s="285">
        <f t="shared" si="114"/>
        <v>0</v>
      </c>
      <c r="BD145" s="16">
        <f t="shared" ca="1" si="98"/>
        <v>0</v>
      </c>
      <c r="BE145" s="42">
        <f t="shared" ca="1" si="99"/>
        <v>0</v>
      </c>
      <c r="BF145" s="16">
        <f ca="1">IF(A145=1,"Verbessern",BerM1!AT145+BerM2!AT145+BerM3!AT145)</f>
        <v>0</v>
      </c>
      <c r="BG145" s="16">
        <f t="shared" ca="1" si="115"/>
        <v>0</v>
      </c>
      <c r="BH145" s="16">
        <f t="shared" ca="1" si="116"/>
        <v>0</v>
      </c>
      <c r="BI145" s="16">
        <f t="shared" ca="1" si="117"/>
        <v>0</v>
      </c>
      <c r="BJ145" s="16">
        <f t="shared" ca="1" si="118"/>
        <v>0</v>
      </c>
      <c r="BK145" s="16">
        <f t="shared" ca="1" si="100"/>
        <v>0</v>
      </c>
      <c r="BL145" s="6">
        <f t="shared" ca="1" si="101"/>
        <v>0</v>
      </c>
      <c r="BM145" s="92">
        <f t="shared" ca="1" si="119"/>
        <v>0</v>
      </c>
      <c r="BN145" s="16">
        <f t="shared" ca="1" si="120"/>
        <v>0</v>
      </c>
      <c r="BO145" s="16" t="str">
        <f t="shared" si="121"/>
        <v>OK</v>
      </c>
      <c r="BP145" s="16">
        <f t="shared" si="122"/>
        <v>0</v>
      </c>
      <c r="BQ145" s="93"/>
      <c r="BR145" s="16">
        <f t="shared" si="123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43101</v>
      </c>
      <c r="D146" s="65">
        <f>Ident!F146-C146+1-(INT((CHOOSE(WEEKDAY(C146),0,1,2,3,4,5,6)+(Ident!F146-C146+1))/7))-(INT((CHOOSE(WEEKDAY(C146),6,0,1,2,3,4,5)+(Ident!F146-C146+1))/7))</f>
        <v>-30785</v>
      </c>
      <c r="E146" s="6">
        <f>Kal!B$13-C146+1-(INT((CHOOSE(WEEKDAY(C146),0,1,2,3,4,5,6)+(Kal!B$13-C146+1))/7))-(INT((CHOOSE(WEEKDAY(C146),6,0,1,2,3,4,5)+(Kal!B$13-C146+1))/7))</f>
        <v>65</v>
      </c>
      <c r="F146" s="6">
        <f>Ident!F146-Kal!A$11+1-(INT((CHOOSE(WEEKDAY(Kal!A$11),0,1,2,3,4,5,6)+(Ident!F146-Kal!A$11+1))/7))-(INT((CHOOSE(WEEKDAY(Kal!A$11),6,0,1,2,3,4,5)+(Ident!F146-Kal!A$11+1))/7))</f>
        <v>-30785</v>
      </c>
      <c r="G146" s="6">
        <f>IF(AND(Ident!E146&lt;&gt;0,Ident!F146&lt;&gt;0),D146,IF(AND(Ident!E146&lt;&gt;0,Ident!F146=0),E146,IF(AND(Ident!E146=0,Ident!F146&lt;&gt;0),F146,ad5kw)))</f>
        <v>65</v>
      </c>
      <c r="H146" s="75">
        <f>ROUND(G146*Ident!L146,2)</f>
        <v>0</v>
      </c>
      <c r="I146" s="82"/>
      <c r="J146" s="73">
        <f>BerM1!W146+BerM2!W146+BerM3!W146</f>
        <v>0</v>
      </c>
      <c r="K146" s="73">
        <f t="shared" si="84"/>
        <v>0</v>
      </c>
      <c r="L146" s="73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6">
        <f>ROUND((BerM1!I146+BerM2!I146+BerM3!I146)/(malu1+malu2+malu3),2)</f>
        <v>0</v>
      </c>
      <c r="Q146" s="6">
        <f>ROUND((BerM1!J146+BerM2!J146+BerM3!J146)/(dima1+dima2+dima3),2)</f>
        <v>0</v>
      </c>
      <c r="R146" s="6">
        <f>ROUND((BerM1!K146+BerM2!K146+BerM3!K146)/(wome1+wome2+wome3),2)</f>
        <v>0</v>
      </c>
      <c r="S146" s="6">
        <f>ROUND((BerM1!L146+BerM2!L146+BerM3!L146)/(doje1+doje2+doje3),2)</f>
        <v>0</v>
      </c>
      <c r="T146" s="6">
        <f>ROUND((BerM1!M146+BerM2!M146+BerM3!M146)/(vrve1+vrve2+vrve3),2)</f>
        <v>0</v>
      </c>
      <c r="U146" s="6">
        <f>ROUND((BerM1!N146+BerM2!N146+BerM3!N146)/(zasa1+zasa2+zasa3),2)</f>
        <v>0</v>
      </c>
      <c r="V146" s="6">
        <f>ROUND((BerM1!O146+BerM2!O146+BerM3!O146)/(zodi1+zodi2+zodi3),2)</f>
        <v>0</v>
      </c>
      <c r="W146" s="6">
        <f>ROUND(('M1-In'!U146+'M2-In'!U146+'M3-In'!U146)*7/(malu1+malu2+malu3+dima1+dima2+dima3+wome1+wome2+wome3+doje1+doje2+doje3+vrve1+vrve2+vrve3+zasa1+zasa2+zasa3+zodi1+zodi2+zodi3),2)</f>
        <v>0</v>
      </c>
      <c r="X146" s="6">
        <f t="shared" si="102"/>
        <v>0</v>
      </c>
      <c r="Y146" s="16">
        <f t="shared" si="103"/>
        <v>0</v>
      </c>
      <c r="Z146" s="42">
        <f t="shared" si="104"/>
        <v>1</v>
      </c>
      <c r="AA146" s="16" t="str">
        <f t="shared" si="105"/>
        <v>Teilzeit</v>
      </c>
      <c r="AB146" s="16">
        <f>'M1-In'!AG146+'M1-In'!AH146+'M2-In'!AG146+'M2-In'!AH146+'M3-In'!AG146+'M3-In'!AH146</f>
        <v>0</v>
      </c>
      <c r="AC146" s="16">
        <f t="shared" si="106"/>
        <v>0</v>
      </c>
      <c r="AD146" s="16">
        <f t="shared" si="87"/>
        <v>0</v>
      </c>
      <c r="AE146" s="16">
        <f>'M1-In'!AI146+'M2-In'!AI146+'M3-In'!AI146</f>
        <v>0</v>
      </c>
      <c r="AF146" s="16">
        <f t="shared" si="107"/>
        <v>0</v>
      </c>
      <c r="AG146" s="16">
        <f t="shared" si="88"/>
        <v>0</v>
      </c>
      <c r="AH146" s="16">
        <f>'M1-In'!AJ146+'M2-In'!AJ146+'M3-In'!AJ146</f>
        <v>0</v>
      </c>
      <c r="AI146" s="16">
        <f t="shared" si="108"/>
        <v>0</v>
      </c>
      <c r="AJ146" s="16">
        <f t="shared" si="89"/>
        <v>0</v>
      </c>
      <c r="AK146" s="16">
        <f>'M1-In'!AK146+'M2-In'!AK146+'M3-In'!AK146</f>
        <v>0</v>
      </c>
      <c r="AL146" s="16">
        <f t="shared" si="109"/>
        <v>0</v>
      </c>
      <c r="AM146" s="16">
        <f t="shared" si="90"/>
        <v>0</v>
      </c>
      <c r="AN146" s="16">
        <f>'M1-In'!AL146+'M2-In'!AL146+'M3-In'!AL146</f>
        <v>0</v>
      </c>
      <c r="AO146" s="16">
        <f t="shared" si="110"/>
        <v>0</v>
      </c>
      <c r="AP146" s="16">
        <f t="shared" si="91"/>
        <v>0</v>
      </c>
      <c r="AQ146" s="16">
        <f>'M1-In'!AM146+'M2-In'!AM146+'M3-In'!AM146</f>
        <v>0</v>
      </c>
      <c r="AR146" s="16">
        <f t="shared" si="111"/>
        <v>0</v>
      </c>
      <c r="AS146" s="16">
        <f t="shared" si="92"/>
        <v>0</v>
      </c>
      <c r="AT146" s="16">
        <f>BerM1!AO146+BerM2!AO146+BerM3!AO146</f>
        <v>0</v>
      </c>
      <c r="AU146" s="16">
        <f t="shared" si="112"/>
        <v>0</v>
      </c>
      <c r="AV146" s="16">
        <f t="shared" si="93"/>
        <v>0</v>
      </c>
      <c r="AW146" s="16">
        <f ca="1">IF(A146=1,"Verbessern",MIN(gmk,BerM1!AQ146+BerM2!AQ146+BerM3!AQ146))</f>
        <v>0</v>
      </c>
      <c r="AX146" s="16">
        <f t="shared" ca="1" si="94"/>
        <v>0</v>
      </c>
      <c r="AY146" s="16">
        <f t="shared" ca="1" si="95"/>
        <v>0</v>
      </c>
      <c r="AZ146" s="16">
        <f t="shared" ca="1" si="96"/>
        <v>0</v>
      </c>
      <c r="BA146" s="6">
        <f t="shared" si="113"/>
        <v>0</v>
      </c>
      <c r="BB146" s="6">
        <f t="shared" si="97"/>
        <v>0</v>
      </c>
      <c r="BC146" s="285">
        <f t="shared" si="114"/>
        <v>0</v>
      </c>
      <c r="BD146" s="16">
        <f t="shared" ca="1" si="98"/>
        <v>0</v>
      </c>
      <c r="BE146" s="42">
        <f t="shared" ca="1" si="99"/>
        <v>0</v>
      </c>
      <c r="BF146" s="16">
        <f ca="1">IF(A146=1,"Verbessern",BerM1!AT146+BerM2!AT146+BerM3!AT146)</f>
        <v>0</v>
      </c>
      <c r="BG146" s="16">
        <f t="shared" ca="1" si="115"/>
        <v>0</v>
      </c>
      <c r="BH146" s="16">
        <f t="shared" ca="1" si="116"/>
        <v>0</v>
      </c>
      <c r="BI146" s="16">
        <f t="shared" ca="1" si="117"/>
        <v>0</v>
      </c>
      <c r="BJ146" s="16">
        <f t="shared" ca="1" si="118"/>
        <v>0</v>
      </c>
      <c r="BK146" s="16">
        <f t="shared" ca="1" si="100"/>
        <v>0</v>
      </c>
      <c r="BL146" s="6">
        <f t="shared" ca="1" si="101"/>
        <v>0</v>
      </c>
      <c r="BM146" s="92">
        <f t="shared" ca="1" si="119"/>
        <v>0</v>
      </c>
      <c r="BN146" s="16">
        <f t="shared" ca="1" si="120"/>
        <v>0</v>
      </c>
      <c r="BO146" s="16" t="str">
        <f t="shared" si="121"/>
        <v>OK</v>
      </c>
      <c r="BP146" s="16">
        <f t="shared" si="122"/>
        <v>0</v>
      </c>
      <c r="BQ146" s="93"/>
      <c r="BR146" s="16">
        <f t="shared" si="123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43101</v>
      </c>
      <c r="D147" s="65">
        <f>Ident!F147-C147+1-(INT((CHOOSE(WEEKDAY(C147),0,1,2,3,4,5,6)+(Ident!F147-C147+1))/7))-(INT((CHOOSE(WEEKDAY(C147),6,0,1,2,3,4,5)+(Ident!F147-C147+1))/7))</f>
        <v>-30785</v>
      </c>
      <c r="E147" s="6">
        <f>Kal!B$13-C147+1-(INT((CHOOSE(WEEKDAY(C147),0,1,2,3,4,5,6)+(Kal!B$13-C147+1))/7))-(INT((CHOOSE(WEEKDAY(C147),6,0,1,2,3,4,5)+(Kal!B$13-C147+1))/7))</f>
        <v>65</v>
      </c>
      <c r="F147" s="6">
        <f>Ident!F147-Kal!A$11+1-(INT((CHOOSE(WEEKDAY(Kal!A$11),0,1,2,3,4,5,6)+(Ident!F147-Kal!A$11+1))/7))-(INT((CHOOSE(WEEKDAY(Kal!A$11),6,0,1,2,3,4,5)+(Ident!F147-Kal!A$11+1))/7))</f>
        <v>-30785</v>
      </c>
      <c r="G147" s="6">
        <f>IF(AND(Ident!E147&lt;&gt;0,Ident!F147&lt;&gt;0),D147,IF(AND(Ident!E147&lt;&gt;0,Ident!F147=0),E147,IF(AND(Ident!E147=0,Ident!F147&lt;&gt;0),F147,ad5kw)))</f>
        <v>65</v>
      </c>
      <c r="H147" s="75">
        <f>ROUND(G147*Ident!L147,2)</f>
        <v>0</v>
      </c>
      <c r="I147" s="82"/>
      <c r="J147" s="73">
        <f>BerM1!W147+BerM2!W147+BerM3!W147</f>
        <v>0</v>
      </c>
      <c r="K147" s="73">
        <f t="shared" si="84"/>
        <v>0</v>
      </c>
      <c r="L147" s="73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6">
        <f>ROUND((BerM1!I147+BerM2!I147+BerM3!I147)/(malu1+malu2+malu3),2)</f>
        <v>0</v>
      </c>
      <c r="Q147" s="6">
        <f>ROUND((BerM1!J147+BerM2!J147+BerM3!J147)/(dima1+dima2+dima3),2)</f>
        <v>0</v>
      </c>
      <c r="R147" s="6">
        <f>ROUND((BerM1!K147+BerM2!K147+BerM3!K147)/(wome1+wome2+wome3),2)</f>
        <v>0</v>
      </c>
      <c r="S147" s="6">
        <f>ROUND((BerM1!L147+BerM2!L147+BerM3!L147)/(doje1+doje2+doje3),2)</f>
        <v>0</v>
      </c>
      <c r="T147" s="6">
        <f>ROUND((BerM1!M147+BerM2!M147+BerM3!M147)/(vrve1+vrve2+vrve3),2)</f>
        <v>0</v>
      </c>
      <c r="U147" s="6">
        <f>ROUND((BerM1!N147+BerM2!N147+BerM3!N147)/(zasa1+zasa2+zasa3),2)</f>
        <v>0</v>
      </c>
      <c r="V147" s="6">
        <f>ROUND((BerM1!O147+BerM2!O147+BerM3!O147)/(zodi1+zodi2+zodi3),2)</f>
        <v>0</v>
      </c>
      <c r="W147" s="6">
        <f>ROUND(('M1-In'!U147+'M2-In'!U147+'M3-In'!U147)*7/(malu1+malu2+malu3+dima1+dima2+dima3+wome1+wome2+wome3+doje1+doje2+doje3+vrve1+vrve2+vrve3+zasa1+zasa2+zasa3+zodi1+zodi2+zodi3),2)</f>
        <v>0</v>
      </c>
      <c r="X147" s="6">
        <f t="shared" si="102"/>
        <v>0</v>
      </c>
      <c r="Y147" s="16">
        <f t="shared" si="103"/>
        <v>0</v>
      </c>
      <c r="Z147" s="42">
        <f t="shared" si="104"/>
        <v>1</v>
      </c>
      <c r="AA147" s="16" t="str">
        <f t="shared" si="105"/>
        <v>Teilzeit</v>
      </c>
      <c r="AB147" s="16">
        <f>'M1-In'!AG147+'M1-In'!AH147+'M2-In'!AG147+'M2-In'!AH147+'M3-In'!AG147+'M3-In'!AH147</f>
        <v>0</v>
      </c>
      <c r="AC147" s="16">
        <f t="shared" si="106"/>
        <v>0</v>
      </c>
      <c r="AD147" s="16">
        <f t="shared" si="87"/>
        <v>0</v>
      </c>
      <c r="AE147" s="16">
        <f>'M1-In'!AI147+'M2-In'!AI147+'M3-In'!AI147</f>
        <v>0</v>
      </c>
      <c r="AF147" s="16">
        <f t="shared" si="107"/>
        <v>0</v>
      </c>
      <c r="AG147" s="16">
        <f t="shared" si="88"/>
        <v>0</v>
      </c>
      <c r="AH147" s="16">
        <f>'M1-In'!AJ147+'M2-In'!AJ147+'M3-In'!AJ147</f>
        <v>0</v>
      </c>
      <c r="AI147" s="16">
        <f t="shared" si="108"/>
        <v>0</v>
      </c>
      <c r="AJ147" s="16">
        <f t="shared" si="89"/>
        <v>0</v>
      </c>
      <c r="AK147" s="16">
        <f>'M1-In'!AK147+'M2-In'!AK147+'M3-In'!AK147</f>
        <v>0</v>
      </c>
      <c r="AL147" s="16">
        <f t="shared" si="109"/>
        <v>0</v>
      </c>
      <c r="AM147" s="16">
        <f t="shared" si="90"/>
        <v>0</v>
      </c>
      <c r="AN147" s="16">
        <f>'M1-In'!AL147+'M2-In'!AL147+'M3-In'!AL147</f>
        <v>0</v>
      </c>
      <c r="AO147" s="16">
        <f t="shared" si="110"/>
        <v>0</v>
      </c>
      <c r="AP147" s="16">
        <f t="shared" si="91"/>
        <v>0</v>
      </c>
      <c r="AQ147" s="16">
        <f>'M1-In'!AM147+'M2-In'!AM147+'M3-In'!AM147</f>
        <v>0</v>
      </c>
      <c r="AR147" s="16">
        <f t="shared" si="111"/>
        <v>0</v>
      </c>
      <c r="AS147" s="16">
        <f t="shared" si="92"/>
        <v>0</v>
      </c>
      <c r="AT147" s="16">
        <f>BerM1!AO147+BerM2!AO147+BerM3!AO147</f>
        <v>0</v>
      </c>
      <c r="AU147" s="16">
        <f t="shared" si="112"/>
        <v>0</v>
      </c>
      <c r="AV147" s="16">
        <f t="shared" si="93"/>
        <v>0</v>
      </c>
      <c r="AW147" s="16">
        <f ca="1">IF(A147=1,"Verbessern",MIN(gmk,BerM1!AQ147+BerM2!AQ147+BerM3!AQ147))</f>
        <v>0</v>
      </c>
      <c r="AX147" s="16">
        <f t="shared" ca="1" si="94"/>
        <v>0</v>
      </c>
      <c r="AY147" s="16">
        <f t="shared" ca="1" si="95"/>
        <v>0</v>
      </c>
      <c r="AZ147" s="16">
        <f t="shared" ca="1" si="96"/>
        <v>0</v>
      </c>
      <c r="BA147" s="6">
        <f t="shared" si="113"/>
        <v>0</v>
      </c>
      <c r="BB147" s="6">
        <f t="shared" si="97"/>
        <v>0</v>
      </c>
      <c r="BC147" s="285">
        <f t="shared" si="114"/>
        <v>0</v>
      </c>
      <c r="BD147" s="16">
        <f t="shared" ca="1" si="98"/>
        <v>0</v>
      </c>
      <c r="BE147" s="42">
        <f t="shared" ca="1" si="99"/>
        <v>0</v>
      </c>
      <c r="BF147" s="16">
        <f ca="1">IF(A147=1,"Verbessern",BerM1!AT147+BerM2!AT147+BerM3!AT147)</f>
        <v>0</v>
      </c>
      <c r="BG147" s="16">
        <f t="shared" ca="1" si="115"/>
        <v>0</v>
      </c>
      <c r="BH147" s="16">
        <f t="shared" ca="1" si="116"/>
        <v>0</v>
      </c>
      <c r="BI147" s="16">
        <f t="shared" ca="1" si="117"/>
        <v>0</v>
      </c>
      <c r="BJ147" s="16">
        <f t="shared" ca="1" si="118"/>
        <v>0</v>
      </c>
      <c r="BK147" s="16">
        <f t="shared" ca="1" si="100"/>
        <v>0</v>
      </c>
      <c r="BL147" s="6">
        <f t="shared" ca="1" si="101"/>
        <v>0</v>
      </c>
      <c r="BM147" s="92">
        <f t="shared" ca="1" si="119"/>
        <v>0</v>
      </c>
      <c r="BN147" s="16">
        <f t="shared" ca="1" si="120"/>
        <v>0</v>
      </c>
      <c r="BO147" s="16" t="str">
        <f t="shared" si="121"/>
        <v>OK</v>
      </c>
      <c r="BP147" s="16">
        <f t="shared" si="122"/>
        <v>0</v>
      </c>
      <c r="BQ147" s="93"/>
      <c r="BR147" s="16">
        <f t="shared" si="123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43101</v>
      </c>
      <c r="D148" s="65">
        <f>Ident!F148-C148+1-(INT((CHOOSE(WEEKDAY(C148),0,1,2,3,4,5,6)+(Ident!F148-C148+1))/7))-(INT((CHOOSE(WEEKDAY(C148),6,0,1,2,3,4,5)+(Ident!F148-C148+1))/7))</f>
        <v>-30785</v>
      </c>
      <c r="E148" s="6">
        <f>Kal!B$13-C148+1-(INT((CHOOSE(WEEKDAY(C148),0,1,2,3,4,5,6)+(Kal!B$13-C148+1))/7))-(INT((CHOOSE(WEEKDAY(C148),6,0,1,2,3,4,5)+(Kal!B$13-C148+1))/7))</f>
        <v>65</v>
      </c>
      <c r="F148" s="6">
        <f>Ident!F148-Kal!A$11+1-(INT((CHOOSE(WEEKDAY(Kal!A$11),0,1,2,3,4,5,6)+(Ident!F148-Kal!A$11+1))/7))-(INT((CHOOSE(WEEKDAY(Kal!A$11),6,0,1,2,3,4,5)+(Ident!F148-Kal!A$11+1))/7))</f>
        <v>-30785</v>
      </c>
      <c r="G148" s="6">
        <f>IF(AND(Ident!E148&lt;&gt;0,Ident!F148&lt;&gt;0),D148,IF(AND(Ident!E148&lt;&gt;0,Ident!F148=0),E148,IF(AND(Ident!E148=0,Ident!F148&lt;&gt;0),F148,ad5kw)))</f>
        <v>65</v>
      </c>
      <c r="H148" s="75">
        <f>ROUND(G148*Ident!L148,2)</f>
        <v>0</v>
      </c>
      <c r="I148" s="82"/>
      <c r="J148" s="73">
        <f>BerM1!W148+BerM2!W148+BerM3!W148</f>
        <v>0</v>
      </c>
      <c r="K148" s="73">
        <f t="shared" si="84"/>
        <v>0</v>
      </c>
      <c r="L148" s="73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6">
        <f>ROUND((BerM1!I148+BerM2!I148+BerM3!I148)/(malu1+malu2+malu3),2)</f>
        <v>0</v>
      </c>
      <c r="Q148" s="6">
        <f>ROUND((BerM1!J148+BerM2!J148+BerM3!J148)/(dima1+dima2+dima3),2)</f>
        <v>0</v>
      </c>
      <c r="R148" s="6">
        <f>ROUND((BerM1!K148+BerM2!K148+BerM3!K148)/(wome1+wome2+wome3),2)</f>
        <v>0</v>
      </c>
      <c r="S148" s="6">
        <f>ROUND((BerM1!L148+BerM2!L148+BerM3!L148)/(doje1+doje2+doje3),2)</f>
        <v>0</v>
      </c>
      <c r="T148" s="6">
        <f>ROUND((BerM1!M148+BerM2!M148+BerM3!M148)/(vrve1+vrve2+vrve3),2)</f>
        <v>0</v>
      </c>
      <c r="U148" s="6">
        <f>ROUND((BerM1!N148+BerM2!N148+BerM3!N148)/(zasa1+zasa2+zasa3),2)</f>
        <v>0</v>
      </c>
      <c r="V148" s="6">
        <f>ROUND((BerM1!O148+BerM2!O148+BerM3!O148)/(zodi1+zodi2+zodi3),2)</f>
        <v>0</v>
      </c>
      <c r="W148" s="6">
        <f>ROUND(('M1-In'!U148+'M2-In'!U148+'M3-In'!U148)*7/(malu1+malu2+malu3+dima1+dima2+dima3+wome1+wome2+wome3+doje1+doje2+doje3+vrve1+vrve2+vrve3+zasa1+zasa2+zasa3+zodi1+zodi2+zodi3),2)</f>
        <v>0</v>
      </c>
      <c r="X148" s="6">
        <f t="shared" si="102"/>
        <v>0</v>
      </c>
      <c r="Y148" s="16">
        <f t="shared" si="103"/>
        <v>0</v>
      </c>
      <c r="Z148" s="42">
        <f t="shared" si="104"/>
        <v>1</v>
      </c>
      <c r="AA148" s="16" t="str">
        <f t="shared" si="105"/>
        <v>Teilzeit</v>
      </c>
      <c r="AB148" s="16">
        <f>'M1-In'!AG148+'M1-In'!AH148+'M2-In'!AG148+'M2-In'!AH148+'M3-In'!AG148+'M3-In'!AH148</f>
        <v>0</v>
      </c>
      <c r="AC148" s="16">
        <f t="shared" si="106"/>
        <v>0</v>
      </c>
      <c r="AD148" s="16">
        <f t="shared" si="87"/>
        <v>0</v>
      </c>
      <c r="AE148" s="16">
        <f>'M1-In'!AI148+'M2-In'!AI148+'M3-In'!AI148</f>
        <v>0</v>
      </c>
      <c r="AF148" s="16">
        <f t="shared" si="107"/>
        <v>0</v>
      </c>
      <c r="AG148" s="16">
        <f t="shared" si="88"/>
        <v>0</v>
      </c>
      <c r="AH148" s="16">
        <f>'M1-In'!AJ148+'M2-In'!AJ148+'M3-In'!AJ148</f>
        <v>0</v>
      </c>
      <c r="AI148" s="16">
        <f t="shared" si="108"/>
        <v>0</v>
      </c>
      <c r="AJ148" s="16">
        <f t="shared" si="89"/>
        <v>0</v>
      </c>
      <c r="AK148" s="16">
        <f>'M1-In'!AK148+'M2-In'!AK148+'M3-In'!AK148</f>
        <v>0</v>
      </c>
      <c r="AL148" s="16">
        <f t="shared" si="109"/>
        <v>0</v>
      </c>
      <c r="AM148" s="16">
        <f t="shared" si="90"/>
        <v>0</v>
      </c>
      <c r="AN148" s="16">
        <f>'M1-In'!AL148+'M2-In'!AL148+'M3-In'!AL148</f>
        <v>0</v>
      </c>
      <c r="AO148" s="16">
        <f t="shared" si="110"/>
        <v>0</v>
      </c>
      <c r="AP148" s="16">
        <f t="shared" si="91"/>
        <v>0</v>
      </c>
      <c r="AQ148" s="16">
        <f>'M1-In'!AM148+'M2-In'!AM148+'M3-In'!AM148</f>
        <v>0</v>
      </c>
      <c r="AR148" s="16">
        <f t="shared" si="111"/>
        <v>0</v>
      </c>
      <c r="AS148" s="16">
        <f t="shared" si="92"/>
        <v>0</v>
      </c>
      <c r="AT148" s="16">
        <f>BerM1!AO148+BerM2!AO148+BerM3!AO148</f>
        <v>0</v>
      </c>
      <c r="AU148" s="16">
        <f t="shared" si="112"/>
        <v>0</v>
      </c>
      <c r="AV148" s="16">
        <f t="shared" si="93"/>
        <v>0</v>
      </c>
      <c r="AW148" s="16">
        <f ca="1">IF(A148=1,"Verbessern",MIN(gmk,BerM1!AQ148+BerM2!AQ148+BerM3!AQ148))</f>
        <v>0</v>
      </c>
      <c r="AX148" s="16">
        <f t="shared" ca="1" si="94"/>
        <v>0</v>
      </c>
      <c r="AY148" s="16">
        <f t="shared" ca="1" si="95"/>
        <v>0</v>
      </c>
      <c r="AZ148" s="16">
        <f t="shared" ca="1" si="96"/>
        <v>0</v>
      </c>
      <c r="BA148" s="6">
        <f t="shared" si="113"/>
        <v>0</v>
      </c>
      <c r="BB148" s="6">
        <f t="shared" si="97"/>
        <v>0</v>
      </c>
      <c r="BC148" s="285">
        <f t="shared" si="114"/>
        <v>0</v>
      </c>
      <c r="BD148" s="16">
        <f t="shared" ca="1" si="98"/>
        <v>0</v>
      </c>
      <c r="BE148" s="42">
        <f t="shared" ca="1" si="99"/>
        <v>0</v>
      </c>
      <c r="BF148" s="16">
        <f ca="1">IF(A148=1,"Verbessern",BerM1!AT148+BerM2!AT148+BerM3!AT148)</f>
        <v>0</v>
      </c>
      <c r="BG148" s="16">
        <f t="shared" ca="1" si="115"/>
        <v>0</v>
      </c>
      <c r="BH148" s="16">
        <f t="shared" ca="1" si="116"/>
        <v>0</v>
      </c>
      <c r="BI148" s="16">
        <f t="shared" ca="1" si="117"/>
        <v>0</v>
      </c>
      <c r="BJ148" s="16">
        <f t="shared" ca="1" si="118"/>
        <v>0</v>
      </c>
      <c r="BK148" s="16">
        <f t="shared" ca="1" si="100"/>
        <v>0</v>
      </c>
      <c r="BL148" s="6">
        <f t="shared" ca="1" si="101"/>
        <v>0</v>
      </c>
      <c r="BM148" s="92">
        <f t="shared" ca="1" si="119"/>
        <v>0</v>
      </c>
      <c r="BN148" s="16">
        <f t="shared" ca="1" si="120"/>
        <v>0</v>
      </c>
      <c r="BO148" s="16" t="str">
        <f t="shared" si="121"/>
        <v>OK</v>
      </c>
      <c r="BP148" s="16">
        <f t="shared" si="122"/>
        <v>0</v>
      </c>
      <c r="BQ148" s="93"/>
      <c r="BR148" s="16">
        <f t="shared" si="123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43101</v>
      </c>
      <c r="D149" s="65">
        <f>Ident!F149-C149+1-(INT((CHOOSE(WEEKDAY(C149),0,1,2,3,4,5,6)+(Ident!F149-C149+1))/7))-(INT((CHOOSE(WEEKDAY(C149),6,0,1,2,3,4,5)+(Ident!F149-C149+1))/7))</f>
        <v>-30785</v>
      </c>
      <c r="E149" s="6">
        <f>Kal!B$13-C149+1-(INT((CHOOSE(WEEKDAY(C149),0,1,2,3,4,5,6)+(Kal!B$13-C149+1))/7))-(INT((CHOOSE(WEEKDAY(C149),6,0,1,2,3,4,5)+(Kal!B$13-C149+1))/7))</f>
        <v>65</v>
      </c>
      <c r="F149" s="6">
        <f>Ident!F149-Kal!A$11+1-(INT((CHOOSE(WEEKDAY(Kal!A$11),0,1,2,3,4,5,6)+(Ident!F149-Kal!A$11+1))/7))-(INT((CHOOSE(WEEKDAY(Kal!A$11),6,0,1,2,3,4,5)+(Ident!F149-Kal!A$11+1))/7))</f>
        <v>-30785</v>
      </c>
      <c r="G149" s="6">
        <f>IF(AND(Ident!E149&lt;&gt;0,Ident!F149&lt;&gt;0),D149,IF(AND(Ident!E149&lt;&gt;0,Ident!F149=0),E149,IF(AND(Ident!E149=0,Ident!F149&lt;&gt;0),F149,ad5kw)))</f>
        <v>65</v>
      </c>
      <c r="H149" s="75">
        <f>ROUND(G149*Ident!L149,2)</f>
        <v>0</v>
      </c>
      <c r="I149" s="82"/>
      <c r="J149" s="73">
        <f>BerM1!W149+BerM2!W149+BerM3!W149</f>
        <v>0</v>
      </c>
      <c r="K149" s="73">
        <f t="shared" si="84"/>
        <v>0</v>
      </c>
      <c r="L149" s="73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6">
        <f>ROUND((BerM1!I149+BerM2!I149+BerM3!I149)/(malu1+malu2+malu3),2)</f>
        <v>0</v>
      </c>
      <c r="Q149" s="6">
        <f>ROUND((BerM1!J149+BerM2!J149+BerM3!J149)/(dima1+dima2+dima3),2)</f>
        <v>0</v>
      </c>
      <c r="R149" s="6">
        <f>ROUND((BerM1!K149+BerM2!K149+BerM3!K149)/(wome1+wome2+wome3),2)</f>
        <v>0</v>
      </c>
      <c r="S149" s="6">
        <f>ROUND((BerM1!L149+BerM2!L149+BerM3!L149)/(doje1+doje2+doje3),2)</f>
        <v>0</v>
      </c>
      <c r="T149" s="6">
        <f>ROUND((BerM1!M149+BerM2!M149+BerM3!M149)/(vrve1+vrve2+vrve3),2)</f>
        <v>0</v>
      </c>
      <c r="U149" s="6">
        <f>ROUND((BerM1!N149+BerM2!N149+BerM3!N149)/(zasa1+zasa2+zasa3),2)</f>
        <v>0</v>
      </c>
      <c r="V149" s="6">
        <f>ROUND((BerM1!O149+BerM2!O149+BerM3!O149)/(zodi1+zodi2+zodi3),2)</f>
        <v>0</v>
      </c>
      <c r="W149" s="6">
        <f>ROUND(('M1-In'!U149+'M2-In'!U149+'M3-In'!U149)*7/(malu1+malu2+malu3+dima1+dima2+dima3+wome1+wome2+wome3+doje1+doje2+doje3+vrve1+vrve2+vrve3+zasa1+zasa2+zasa3+zodi1+zodi2+zodi3),2)</f>
        <v>0</v>
      </c>
      <c r="X149" s="6">
        <f t="shared" si="102"/>
        <v>0</v>
      </c>
      <c r="Y149" s="16">
        <f t="shared" si="103"/>
        <v>0</v>
      </c>
      <c r="Z149" s="42">
        <f t="shared" si="104"/>
        <v>1</v>
      </c>
      <c r="AA149" s="16" t="str">
        <f t="shared" si="105"/>
        <v>Teilzeit</v>
      </c>
      <c r="AB149" s="16">
        <f>'M1-In'!AG149+'M1-In'!AH149+'M2-In'!AG149+'M2-In'!AH149+'M3-In'!AG149+'M3-In'!AH149</f>
        <v>0</v>
      </c>
      <c r="AC149" s="16">
        <f t="shared" si="106"/>
        <v>0</v>
      </c>
      <c r="AD149" s="16">
        <f t="shared" si="87"/>
        <v>0</v>
      </c>
      <c r="AE149" s="16">
        <f>'M1-In'!AI149+'M2-In'!AI149+'M3-In'!AI149</f>
        <v>0</v>
      </c>
      <c r="AF149" s="16">
        <f t="shared" si="107"/>
        <v>0</v>
      </c>
      <c r="AG149" s="16">
        <f t="shared" si="88"/>
        <v>0</v>
      </c>
      <c r="AH149" s="16">
        <f>'M1-In'!AJ149+'M2-In'!AJ149+'M3-In'!AJ149</f>
        <v>0</v>
      </c>
      <c r="AI149" s="16">
        <f t="shared" si="108"/>
        <v>0</v>
      </c>
      <c r="AJ149" s="16">
        <f t="shared" si="89"/>
        <v>0</v>
      </c>
      <c r="AK149" s="16">
        <f>'M1-In'!AK149+'M2-In'!AK149+'M3-In'!AK149</f>
        <v>0</v>
      </c>
      <c r="AL149" s="16">
        <f t="shared" si="109"/>
        <v>0</v>
      </c>
      <c r="AM149" s="16">
        <f t="shared" si="90"/>
        <v>0</v>
      </c>
      <c r="AN149" s="16">
        <f>'M1-In'!AL149+'M2-In'!AL149+'M3-In'!AL149</f>
        <v>0</v>
      </c>
      <c r="AO149" s="16">
        <f t="shared" si="110"/>
        <v>0</v>
      </c>
      <c r="AP149" s="16">
        <f t="shared" si="91"/>
        <v>0</v>
      </c>
      <c r="AQ149" s="16">
        <f>'M1-In'!AM149+'M2-In'!AM149+'M3-In'!AM149</f>
        <v>0</v>
      </c>
      <c r="AR149" s="16">
        <f t="shared" si="111"/>
        <v>0</v>
      </c>
      <c r="AS149" s="16">
        <f t="shared" si="92"/>
        <v>0</v>
      </c>
      <c r="AT149" s="16">
        <f>BerM1!AO149+BerM2!AO149+BerM3!AO149</f>
        <v>0</v>
      </c>
      <c r="AU149" s="16">
        <f t="shared" si="112"/>
        <v>0</v>
      </c>
      <c r="AV149" s="16">
        <f t="shared" si="93"/>
        <v>0</v>
      </c>
      <c r="AW149" s="16">
        <f ca="1">IF(A149=1,"Verbessern",MIN(gmk,BerM1!AQ149+BerM2!AQ149+BerM3!AQ149))</f>
        <v>0</v>
      </c>
      <c r="AX149" s="16">
        <f t="shared" ca="1" si="94"/>
        <v>0</v>
      </c>
      <c r="AY149" s="16">
        <f t="shared" ca="1" si="95"/>
        <v>0</v>
      </c>
      <c r="AZ149" s="16">
        <f t="shared" ca="1" si="96"/>
        <v>0</v>
      </c>
      <c r="BA149" s="6">
        <f t="shared" si="113"/>
        <v>0</v>
      </c>
      <c r="BB149" s="6">
        <f t="shared" si="97"/>
        <v>0</v>
      </c>
      <c r="BC149" s="285">
        <f t="shared" si="114"/>
        <v>0</v>
      </c>
      <c r="BD149" s="16">
        <f t="shared" ca="1" si="98"/>
        <v>0</v>
      </c>
      <c r="BE149" s="42">
        <f t="shared" ca="1" si="99"/>
        <v>0</v>
      </c>
      <c r="BF149" s="16">
        <f ca="1">IF(A149=1,"Verbessern",BerM1!AT149+BerM2!AT149+BerM3!AT149)</f>
        <v>0</v>
      </c>
      <c r="BG149" s="16">
        <f t="shared" ca="1" si="115"/>
        <v>0</v>
      </c>
      <c r="BH149" s="16">
        <f t="shared" ca="1" si="116"/>
        <v>0</v>
      </c>
      <c r="BI149" s="16">
        <f t="shared" ca="1" si="117"/>
        <v>0</v>
      </c>
      <c r="BJ149" s="16">
        <f t="shared" ca="1" si="118"/>
        <v>0</v>
      </c>
      <c r="BK149" s="16">
        <f t="shared" ca="1" si="100"/>
        <v>0</v>
      </c>
      <c r="BL149" s="6">
        <f t="shared" ca="1" si="101"/>
        <v>0</v>
      </c>
      <c r="BM149" s="92">
        <f t="shared" ca="1" si="119"/>
        <v>0</v>
      </c>
      <c r="BN149" s="16">
        <f t="shared" ca="1" si="120"/>
        <v>0</v>
      </c>
      <c r="BO149" s="16" t="str">
        <f t="shared" si="121"/>
        <v>OK</v>
      </c>
      <c r="BP149" s="16">
        <f t="shared" si="122"/>
        <v>0</v>
      </c>
      <c r="BQ149" s="93"/>
      <c r="BR149" s="16">
        <f t="shared" si="123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43101</v>
      </c>
      <c r="D150" s="65">
        <f>Ident!F150-C150+1-(INT((CHOOSE(WEEKDAY(C150),0,1,2,3,4,5,6)+(Ident!F150-C150+1))/7))-(INT((CHOOSE(WEEKDAY(C150),6,0,1,2,3,4,5)+(Ident!F150-C150+1))/7))</f>
        <v>-30785</v>
      </c>
      <c r="E150" s="6">
        <f>Kal!B$13-C150+1-(INT((CHOOSE(WEEKDAY(C150),0,1,2,3,4,5,6)+(Kal!B$13-C150+1))/7))-(INT((CHOOSE(WEEKDAY(C150),6,0,1,2,3,4,5)+(Kal!B$13-C150+1))/7))</f>
        <v>65</v>
      </c>
      <c r="F150" s="6">
        <f>Ident!F150-Kal!A$11+1-(INT((CHOOSE(WEEKDAY(Kal!A$11),0,1,2,3,4,5,6)+(Ident!F150-Kal!A$11+1))/7))-(INT((CHOOSE(WEEKDAY(Kal!A$11),6,0,1,2,3,4,5)+(Ident!F150-Kal!A$11+1))/7))</f>
        <v>-30785</v>
      </c>
      <c r="G150" s="6">
        <f>IF(AND(Ident!E150&lt;&gt;0,Ident!F150&lt;&gt;0),D150,IF(AND(Ident!E150&lt;&gt;0,Ident!F150=0),E150,IF(AND(Ident!E150=0,Ident!F150&lt;&gt;0),F150,ad5kw)))</f>
        <v>65</v>
      </c>
      <c r="H150" s="75">
        <f>ROUND(G150*Ident!L150,2)</f>
        <v>0</v>
      </c>
      <c r="I150" s="82"/>
      <c r="J150" s="73">
        <f>BerM1!W150+BerM2!W150+BerM3!W150</f>
        <v>0</v>
      </c>
      <c r="K150" s="73">
        <f t="shared" si="84"/>
        <v>0</v>
      </c>
      <c r="L150" s="73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6">
        <f>ROUND((BerM1!I150+BerM2!I150+BerM3!I150)/(malu1+malu2+malu3),2)</f>
        <v>0</v>
      </c>
      <c r="Q150" s="6">
        <f>ROUND((BerM1!J150+BerM2!J150+BerM3!J150)/(dima1+dima2+dima3),2)</f>
        <v>0</v>
      </c>
      <c r="R150" s="6">
        <f>ROUND((BerM1!K150+BerM2!K150+BerM3!K150)/(wome1+wome2+wome3),2)</f>
        <v>0</v>
      </c>
      <c r="S150" s="6">
        <f>ROUND((BerM1!L150+BerM2!L150+BerM3!L150)/(doje1+doje2+doje3),2)</f>
        <v>0</v>
      </c>
      <c r="T150" s="6">
        <f>ROUND((BerM1!M150+BerM2!M150+BerM3!M150)/(vrve1+vrve2+vrve3),2)</f>
        <v>0</v>
      </c>
      <c r="U150" s="6">
        <f>ROUND((BerM1!N150+BerM2!N150+BerM3!N150)/(zasa1+zasa2+zasa3),2)</f>
        <v>0</v>
      </c>
      <c r="V150" s="6">
        <f>ROUND((BerM1!O150+BerM2!O150+BerM3!O150)/(zodi1+zodi2+zodi3),2)</f>
        <v>0</v>
      </c>
      <c r="W150" s="6">
        <f>ROUND(('M1-In'!U150+'M2-In'!U150+'M3-In'!U150)*7/(malu1+malu2+malu3+dima1+dima2+dima3+wome1+wome2+wome3+doje1+doje2+doje3+vrve1+vrve2+vrve3+zasa1+zasa2+zasa3+zodi1+zodi2+zodi3),2)</f>
        <v>0</v>
      </c>
      <c r="X150" s="6">
        <f t="shared" si="102"/>
        <v>0</v>
      </c>
      <c r="Y150" s="16">
        <f t="shared" si="103"/>
        <v>0</v>
      </c>
      <c r="Z150" s="42">
        <f t="shared" si="104"/>
        <v>1</v>
      </c>
      <c r="AA150" s="16" t="str">
        <f t="shared" si="105"/>
        <v>Teilzeit</v>
      </c>
      <c r="AB150" s="16">
        <f>'M1-In'!AG150+'M1-In'!AH150+'M2-In'!AG150+'M2-In'!AH150+'M3-In'!AG150+'M3-In'!AH150</f>
        <v>0</v>
      </c>
      <c r="AC150" s="16">
        <f t="shared" si="106"/>
        <v>0</v>
      </c>
      <c r="AD150" s="16">
        <f t="shared" si="87"/>
        <v>0</v>
      </c>
      <c r="AE150" s="16">
        <f>'M1-In'!AI150+'M2-In'!AI150+'M3-In'!AI150</f>
        <v>0</v>
      </c>
      <c r="AF150" s="16">
        <f t="shared" si="107"/>
        <v>0</v>
      </c>
      <c r="AG150" s="16">
        <f t="shared" si="88"/>
        <v>0</v>
      </c>
      <c r="AH150" s="16">
        <f>'M1-In'!AJ150+'M2-In'!AJ150+'M3-In'!AJ150</f>
        <v>0</v>
      </c>
      <c r="AI150" s="16">
        <f t="shared" si="108"/>
        <v>0</v>
      </c>
      <c r="AJ150" s="16">
        <f t="shared" si="89"/>
        <v>0</v>
      </c>
      <c r="AK150" s="16">
        <f>'M1-In'!AK150+'M2-In'!AK150+'M3-In'!AK150</f>
        <v>0</v>
      </c>
      <c r="AL150" s="16">
        <f t="shared" si="109"/>
        <v>0</v>
      </c>
      <c r="AM150" s="16">
        <f t="shared" si="90"/>
        <v>0</v>
      </c>
      <c r="AN150" s="16">
        <f>'M1-In'!AL150+'M2-In'!AL150+'M3-In'!AL150</f>
        <v>0</v>
      </c>
      <c r="AO150" s="16">
        <f t="shared" si="110"/>
        <v>0</v>
      </c>
      <c r="AP150" s="16">
        <f t="shared" si="91"/>
        <v>0</v>
      </c>
      <c r="AQ150" s="16">
        <f>'M1-In'!AM150+'M2-In'!AM150+'M3-In'!AM150</f>
        <v>0</v>
      </c>
      <c r="AR150" s="16">
        <f t="shared" si="111"/>
        <v>0</v>
      </c>
      <c r="AS150" s="16">
        <f t="shared" si="92"/>
        <v>0</v>
      </c>
      <c r="AT150" s="16">
        <f>BerM1!AO150+BerM2!AO150+BerM3!AO150</f>
        <v>0</v>
      </c>
      <c r="AU150" s="16">
        <f t="shared" si="112"/>
        <v>0</v>
      </c>
      <c r="AV150" s="16">
        <f t="shared" si="93"/>
        <v>0</v>
      </c>
      <c r="AW150" s="16">
        <f ca="1">IF(A150=1,"Verbessern",MIN(gmk,BerM1!AQ150+BerM2!AQ150+BerM3!AQ150))</f>
        <v>0</v>
      </c>
      <c r="AX150" s="16">
        <f t="shared" ca="1" si="94"/>
        <v>0</v>
      </c>
      <c r="AY150" s="16">
        <f t="shared" ca="1" si="95"/>
        <v>0</v>
      </c>
      <c r="AZ150" s="16">
        <f t="shared" ca="1" si="96"/>
        <v>0</v>
      </c>
      <c r="BA150" s="6">
        <f t="shared" si="113"/>
        <v>0</v>
      </c>
      <c r="BB150" s="6">
        <f t="shared" si="97"/>
        <v>0</v>
      </c>
      <c r="BC150" s="285">
        <f t="shared" si="114"/>
        <v>0</v>
      </c>
      <c r="BD150" s="16">
        <f t="shared" ca="1" si="98"/>
        <v>0</v>
      </c>
      <c r="BE150" s="42">
        <f t="shared" ca="1" si="99"/>
        <v>0</v>
      </c>
      <c r="BF150" s="16">
        <f ca="1">IF(A150=1,"Verbessern",BerM1!AT150+BerM2!AT150+BerM3!AT150)</f>
        <v>0</v>
      </c>
      <c r="BG150" s="16">
        <f t="shared" ca="1" si="115"/>
        <v>0</v>
      </c>
      <c r="BH150" s="16">
        <f t="shared" ca="1" si="116"/>
        <v>0</v>
      </c>
      <c r="BI150" s="16">
        <f t="shared" ca="1" si="117"/>
        <v>0</v>
      </c>
      <c r="BJ150" s="16">
        <f t="shared" ca="1" si="118"/>
        <v>0</v>
      </c>
      <c r="BK150" s="16">
        <f t="shared" ca="1" si="100"/>
        <v>0</v>
      </c>
      <c r="BL150" s="6">
        <f t="shared" ca="1" si="101"/>
        <v>0</v>
      </c>
      <c r="BM150" s="92">
        <f t="shared" ca="1" si="119"/>
        <v>0</v>
      </c>
      <c r="BN150" s="16">
        <f t="shared" ca="1" si="120"/>
        <v>0</v>
      </c>
      <c r="BO150" s="16" t="str">
        <f t="shared" si="121"/>
        <v>OK</v>
      </c>
      <c r="BP150" s="16">
        <f t="shared" si="122"/>
        <v>0</v>
      </c>
      <c r="BQ150" s="93"/>
      <c r="BR150" s="16">
        <f t="shared" si="123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43101</v>
      </c>
      <c r="D151" s="65">
        <f>Ident!F151-C151+1-(INT((CHOOSE(WEEKDAY(C151),0,1,2,3,4,5,6)+(Ident!F151-C151+1))/7))-(INT((CHOOSE(WEEKDAY(C151),6,0,1,2,3,4,5)+(Ident!F151-C151+1))/7))</f>
        <v>-30785</v>
      </c>
      <c r="E151" s="6">
        <f>Kal!B$13-C151+1-(INT((CHOOSE(WEEKDAY(C151),0,1,2,3,4,5,6)+(Kal!B$13-C151+1))/7))-(INT((CHOOSE(WEEKDAY(C151),6,0,1,2,3,4,5)+(Kal!B$13-C151+1))/7))</f>
        <v>65</v>
      </c>
      <c r="F151" s="6">
        <f>Ident!F151-Kal!A$11+1-(INT((CHOOSE(WEEKDAY(Kal!A$11),0,1,2,3,4,5,6)+(Ident!F151-Kal!A$11+1))/7))-(INT((CHOOSE(WEEKDAY(Kal!A$11),6,0,1,2,3,4,5)+(Ident!F151-Kal!A$11+1))/7))</f>
        <v>-30785</v>
      </c>
      <c r="G151" s="6">
        <f>IF(AND(Ident!E151&lt;&gt;0,Ident!F151&lt;&gt;0),D151,IF(AND(Ident!E151&lt;&gt;0,Ident!F151=0),E151,IF(AND(Ident!E151=0,Ident!F151&lt;&gt;0),F151,ad5kw)))</f>
        <v>65</v>
      </c>
      <c r="H151" s="75">
        <f>ROUND(G151*Ident!L151,2)</f>
        <v>0</v>
      </c>
      <c r="I151" s="82"/>
      <c r="J151" s="73">
        <f>BerM1!W151+BerM2!W151+BerM3!W151</f>
        <v>0</v>
      </c>
      <c r="K151" s="73">
        <f t="shared" si="84"/>
        <v>0</v>
      </c>
      <c r="L151" s="73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6">
        <f>ROUND((BerM1!I151+BerM2!I151+BerM3!I151)/(malu1+malu2+malu3),2)</f>
        <v>0</v>
      </c>
      <c r="Q151" s="6">
        <f>ROUND((BerM1!J151+BerM2!J151+BerM3!J151)/(dima1+dima2+dima3),2)</f>
        <v>0</v>
      </c>
      <c r="R151" s="6">
        <f>ROUND((BerM1!K151+BerM2!K151+BerM3!K151)/(wome1+wome2+wome3),2)</f>
        <v>0</v>
      </c>
      <c r="S151" s="6">
        <f>ROUND((BerM1!L151+BerM2!L151+BerM3!L151)/(doje1+doje2+doje3),2)</f>
        <v>0</v>
      </c>
      <c r="T151" s="6">
        <f>ROUND((BerM1!M151+BerM2!M151+BerM3!M151)/(vrve1+vrve2+vrve3),2)</f>
        <v>0</v>
      </c>
      <c r="U151" s="6">
        <f>ROUND((BerM1!N151+BerM2!N151+BerM3!N151)/(zasa1+zasa2+zasa3),2)</f>
        <v>0</v>
      </c>
      <c r="V151" s="6">
        <f>ROUND((BerM1!O151+BerM2!O151+BerM3!O151)/(zodi1+zodi2+zodi3),2)</f>
        <v>0</v>
      </c>
      <c r="W151" s="6">
        <f>ROUND(('M1-In'!U151+'M2-In'!U151+'M3-In'!U151)*7/(malu1+malu2+malu3+dima1+dima2+dima3+wome1+wome2+wome3+doje1+doje2+doje3+vrve1+vrve2+vrve3+zasa1+zasa2+zasa3+zodi1+zodi2+zodi3),2)</f>
        <v>0</v>
      </c>
      <c r="X151" s="6">
        <f t="shared" si="102"/>
        <v>0</v>
      </c>
      <c r="Y151" s="16">
        <f t="shared" si="103"/>
        <v>0</v>
      </c>
      <c r="Z151" s="42">
        <f t="shared" si="104"/>
        <v>1</v>
      </c>
      <c r="AA151" s="16" t="str">
        <f t="shared" si="105"/>
        <v>Teilzeit</v>
      </c>
      <c r="AB151" s="16">
        <f>'M1-In'!AG151+'M1-In'!AH151+'M2-In'!AG151+'M2-In'!AH151+'M3-In'!AG151+'M3-In'!AH151</f>
        <v>0</v>
      </c>
      <c r="AC151" s="16">
        <f t="shared" si="106"/>
        <v>0</v>
      </c>
      <c r="AD151" s="16">
        <f t="shared" si="87"/>
        <v>0</v>
      </c>
      <c r="AE151" s="16">
        <f>'M1-In'!AI151+'M2-In'!AI151+'M3-In'!AI151</f>
        <v>0</v>
      </c>
      <c r="AF151" s="16">
        <f t="shared" si="107"/>
        <v>0</v>
      </c>
      <c r="AG151" s="16">
        <f t="shared" si="88"/>
        <v>0</v>
      </c>
      <c r="AH151" s="16">
        <f>'M1-In'!AJ151+'M2-In'!AJ151+'M3-In'!AJ151</f>
        <v>0</v>
      </c>
      <c r="AI151" s="16">
        <f t="shared" si="108"/>
        <v>0</v>
      </c>
      <c r="AJ151" s="16">
        <f t="shared" si="89"/>
        <v>0</v>
      </c>
      <c r="AK151" s="16">
        <f>'M1-In'!AK151+'M2-In'!AK151+'M3-In'!AK151</f>
        <v>0</v>
      </c>
      <c r="AL151" s="16">
        <f t="shared" si="109"/>
        <v>0</v>
      </c>
      <c r="AM151" s="16">
        <f t="shared" si="90"/>
        <v>0</v>
      </c>
      <c r="AN151" s="16">
        <f>'M1-In'!AL151+'M2-In'!AL151+'M3-In'!AL151</f>
        <v>0</v>
      </c>
      <c r="AO151" s="16">
        <f t="shared" si="110"/>
        <v>0</v>
      </c>
      <c r="AP151" s="16">
        <f t="shared" si="91"/>
        <v>0</v>
      </c>
      <c r="AQ151" s="16">
        <f>'M1-In'!AM151+'M2-In'!AM151+'M3-In'!AM151</f>
        <v>0</v>
      </c>
      <c r="AR151" s="16">
        <f t="shared" si="111"/>
        <v>0</v>
      </c>
      <c r="AS151" s="16">
        <f t="shared" si="92"/>
        <v>0</v>
      </c>
      <c r="AT151" s="16">
        <f>BerM1!AO151+BerM2!AO151+BerM3!AO151</f>
        <v>0</v>
      </c>
      <c r="AU151" s="16">
        <f t="shared" si="112"/>
        <v>0</v>
      </c>
      <c r="AV151" s="16">
        <f t="shared" si="93"/>
        <v>0</v>
      </c>
      <c r="AW151" s="16">
        <f ca="1">IF(A151=1,"Verbessern",MIN(gmk,BerM1!AQ151+BerM2!AQ151+BerM3!AQ151))</f>
        <v>0</v>
      </c>
      <c r="AX151" s="16">
        <f t="shared" ca="1" si="94"/>
        <v>0</v>
      </c>
      <c r="AY151" s="16">
        <f t="shared" ca="1" si="95"/>
        <v>0</v>
      </c>
      <c r="AZ151" s="16">
        <f t="shared" ca="1" si="96"/>
        <v>0</v>
      </c>
      <c r="BA151" s="6">
        <f t="shared" si="113"/>
        <v>0</v>
      </c>
      <c r="BB151" s="6">
        <f t="shared" si="97"/>
        <v>0</v>
      </c>
      <c r="BC151" s="285">
        <f t="shared" si="114"/>
        <v>0</v>
      </c>
      <c r="BD151" s="16">
        <f t="shared" ca="1" si="98"/>
        <v>0</v>
      </c>
      <c r="BE151" s="42">
        <f t="shared" ca="1" si="99"/>
        <v>0</v>
      </c>
      <c r="BF151" s="16">
        <f ca="1">IF(A151=1,"Verbessern",BerM1!AT151+BerM2!AT151+BerM3!AT151)</f>
        <v>0</v>
      </c>
      <c r="BG151" s="16">
        <f t="shared" ca="1" si="115"/>
        <v>0</v>
      </c>
      <c r="BH151" s="16">
        <f t="shared" ca="1" si="116"/>
        <v>0</v>
      </c>
      <c r="BI151" s="16">
        <f t="shared" ca="1" si="117"/>
        <v>0</v>
      </c>
      <c r="BJ151" s="16">
        <f t="shared" ca="1" si="118"/>
        <v>0</v>
      </c>
      <c r="BK151" s="16">
        <f t="shared" ca="1" si="100"/>
        <v>0</v>
      </c>
      <c r="BL151" s="6">
        <f t="shared" ca="1" si="101"/>
        <v>0</v>
      </c>
      <c r="BM151" s="92">
        <f t="shared" ca="1" si="119"/>
        <v>0</v>
      </c>
      <c r="BN151" s="16">
        <f t="shared" ca="1" si="120"/>
        <v>0</v>
      </c>
      <c r="BO151" s="16" t="str">
        <f t="shared" si="121"/>
        <v>OK</v>
      </c>
      <c r="BP151" s="16">
        <f t="shared" si="122"/>
        <v>0</v>
      </c>
      <c r="BQ151" s="93"/>
      <c r="BR151" s="16">
        <f t="shared" si="123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43101</v>
      </c>
      <c r="D152" s="65">
        <f>Ident!F152-C152+1-(INT((CHOOSE(WEEKDAY(C152),0,1,2,3,4,5,6)+(Ident!F152-C152+1))/7))-(INT((CHOOSE(WEEKDAY(C152),6,0,1,2,3,4,5)+(Ident!F152-C152+1))/7))</f>
        <v>-30785</v>
      </c>
      <c r="E152" s="6">
        <f>Kal!B$13-C152+1-(INT((CHOOSE(WEEKDAY(C152),0,1,2,3,4,5,6)+(Kal!B$13-C152+1))/7))-(INT((CHOOSE(WEEKDAY(C152),6,0,1,2,3,4,5)+(Kal!B$13-C152+1))/7))</f>
        <v>65</v>
      </c>
      <c r="F152" s="6">
        <f>Ident!F152-Kal!A$11+1-(INT((CHOOSE(WEEKDAY(Kal!A$11),0,1,2,3,4,5,6)+(Ident!F152-Kal!A$11+1))/7))-(INT((CHOOSE(WEEKDAY(Kal!A$11),6,0,1,2,3,4,5)+(Ident!F152-Kal!A$11+1))/7))</f>
        <v>-30785</v>
      </c>
      <c r="G152" s="6">
        <f>IF(AND(Ident!E152&lt;&gt;0,Ident!F152&lt;&gt;0),D152,IF(AND(Ident!E152&lt;&gt;0,Ident!F152=0),E152,IF(AND(Ident!E152=0,Ident!F152&lt;&gt;0),F152,ad5kw)))</f>
        <v>65</v>
      </c>
      <c r="H152" s="75">
        <f>ROUND(G152*Ident!L152,2)</f>
        <v>0</v>
      </c>
      <c r="I152" s="82"/>
      <c r="J152" s="73">
        <f>BerM1!W152+BerM2!W152+BerM3!W152</f>
        <v>0</v>
      </c>
      <c r="K152" s="73">
        <f t="shared" si="84"/>
        <v>0</v>
      </c>
      <c r="L152" s="73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6">
        <f>ROUND((BerM1!I152+BerM2!I152+BerM3!I152)/(malu1+malu2+malu3),2)</f>
        <v>0</v>
      </c>
      <c r="Q152" s="6">
        <f>ROUND((BerM1!J152+BerM2!J152+BerM3!J152)/(dima1+dima2+dima3),2)</f>
        <v>0</v>
      </c>
      <c r="R152" s="6">
        <f>ROUND((BerM1!K152+BerM2!K152+BerM3!K152)/(wome1+wome2+wome3),2)</f>
        <v>0</v>
      </c>
      <c r="S152" s="6">
        <f>ROUND((BerM1!L152+BerM2!L152+BerM3!L152)/(doje1+doje2+doje3),2)</f>
        <v>0</v>
      </c>
      <c r="T152" s="6">
        <f>ROUND((BerM1!M152+BerM2!M152+BerM3!M152)/(vrve1+vrve2+vrve3),2)</f>
        <v>0</v>
      </c>
      <c r="U152" s="6">
        <f>ROUND((BerM1!N152+BerM2!N152+BerM3!N152)/(zasa1+zasa2+zasa3),2)</f>
        <v>0</v>
      </c>
      <c r="V152" s="6">
        <f>ROUND((BerM1!O152+BerM2!O152+BerM3!O152)/(zodi1+zodi2+zodi3),2)</f>
        <v>0</v>
      </c>
      <c r="W152" s="6">
        <f>ROUND(('M1-In'!U152+'M2-In'!U152+'M3-In'!U152)*7/(malu1+malu2+malu3+dima1+dima2+dima3+wome1+wome2+wome3+doje1+doje2+doje3+vrve1+vrve2+vrve3+zasa1+zasa2+zasa3+zodi1+zodi2+zodi3),2)</f>
        <v>0</v>
      </c>
      <c r="X152" s="6">
        <f t="shared" si="102"/>
        <v>0</v>
      </c>
      <c r="Y152" s="16">
        <f t="shared" si="103"/>
        <v>0</v>
      </c>
      <c r="Z152" s="42">
        <f t="shared" si="104"/>
        <v>1</v>
      </c>
      <c r="AA152" s="16" t="str">
        <f t="shared" si="105"/>
        <v>Teilzeit</v>
      </c>
      <c r="AB152" s="16">
        <f>'M1-In'!AG152+'M1-In'!AH152+'M2-In'!AG152+'M2-In'!AH152+'M3-In'!AG152+'M3-In'!AH152</f>
        <v>0</v>
      </c>
      <c r="AC152" s="16">
        <f t="shared" si="106"/>
        <v>0</v>
      </c>
      <c r="AD152" s="16">
        <f t="shared" si="87"/>
        <v>0</v>
      </c>
      <c r="AE152" s="16">
        <f>'M1-In'!AI152+'M2-In'!AI152+'M3-In'!AI152</f>
        <v>0</v>
      </c>
      <c r="AF152" s="16">
        <f t="shared" si="107"/>
        <v>0</v>
      </c>
      <c r="AG152" s="16">
        <f t="shared" si="88"/>
        <v>0</v>
      </c>
      <c r="AH152" s="16">
        <f>'M1-In'!AJ152+'M2-In'!AJ152+'M3-In'!AJ152</f>
        <v>0</v>
      </c>
      <c r="AI152" s="16">
        <f t="shared" si="108"/>
        <v>0</v>
      </c>
      <c r="AJ152" s="16">
        <f t="shared" si="89"/>
        <v>0</v>
      </c>
      <c r="AK152" s="16">
        <f>'M1-In'!AK152+'M2-In'!AK152+'M3-In'!AK152</f>
        <v>0</v>
      </c>
      <c r="AL152" s="16">
        <f t="shared" si="109"/>
        <v>0</v>
      </c>
      <c r="AM152" s="16">
        <f t="shared" si="90"/>
        <v>0</v>
      </c>
      <c r="AN152" s="16">
        <f>'M1-In'!AL152+'M2-In'!AL152+'M3-In'!AL152</f>
        <v>0</v>
      </c>
      <c r="AO152" s="16">
        <f t="shared" si="110"/>
        <v>0</v>
      </c>
      <c r="AP152" s="16">
        <f t="shared" si="91"/>
        <v>0</v>
      </c>
      <c r="AQ152" s="16">
        <f>'M1-In'!AM152+'M2-In'!AM152+'M3-In'!AM152</f>
        <v>0</v>
      </c>
      <c r="AR152" s="16">
        <f t="shared" si="111"/>
        <v>0</v>
      </c>
      <c r="AS152" s="16">
        <f t="shared" si="92"/>
        <v>0</v>
      </c>
      <c r="AT152" s="16">
        <f>BerM1!AO152+BerM2!AO152+BerM3!AO152</f>
        <v>0</v>
      </c>
      <c r="AU152" s="16">
        <f t="shared" si="112"/>
        <v>0</v>
      </c>
      <c r="AV152" s="16">
        <f t="shared" si="93"/>
        <v>0</v>
      </c>
      <c r="AW152" s="16">
        <f ca="1">IF(A152=1,"Verbessern",MIN(gmk,BerM1!AQ152+BerM2!AQ152+BerM3!AQ152))</f>
        <v>0</v>
      </c>
      <c r="AX152" s="16">
        <f t="shared" ca="1" si="94"/>
        <v>0</v>
      </c>
      <c r="AY152" s="16">
        <f t="shared" ca="1" si="95"/>
        <v>0</v>
      </c>
      <c r="AZ152" s="16">
        <f t="shared" ca="1" si="96"/>
        <v>0</v>
      </c>
      <c r="BA152" s="6">
        <f t="shared" si="113"/>
        <v>0</v>
      </c>
      <c r="BB152" s="6">
        <f t="shared" si="97"/>
        <v>0</v>
      </c>
      <c r="BC152" s="285">
        <f t="shared" si="114"/>
        <v>0</v>
      </c>
      <c r="BD152" s="16">
        <f t="shared" ca="1" si="98"/>
        <v>0</v>
      </c>
      <c r="BE152" s="42">
        <f t="shared" ca="1" si="99"/>
        <v>0</v>
      </c>
      <c r="BF152" s="16">
        <f ca="1">IF(A152=1,"Verbessern",BerM1!AT152+BerM2!AT152+BerM3!AT152)</f>
        <v>0</v>
      </c>
      <c r="BG152" s="16">
        <f t="shared" ca="1" si="115"/>
        <v>0</v>
      </c>
      <c r="BH152" s="16">
        <f t="shared" ca="1" si="116"/>
        <v>0</v>
      </c>
      <c r="BI152" s="16">
        <f t="shared" ca="1" si="117"/>
        <v>0</v>
      </c>
      <c r="BJ152" s="16">
        <f t="shared" ca="1" si="118"/>
        <v>0</v>
      </c>
      <c r="BK152" s="16">
        <f t="shared" ca="1" si="100"/>
        <v>0</v>
      </c>
      <c r="BL152" s="6">
        <f t="shared" ca="1" si="101"/>
        <v>0</v>
      </c>
      <c r="BM152" s="92">
        <f t="shared" ca="1" si="119"/>
        <v>0</v>
      </c>
      <c r="BN152" s="16">
        <f t="shared" ca="1" si="120"/>
        <v>0</v>
      </c>
      <c r="BO152" s="16" t="str">
        <f t="shared" si="121"/>
        <v>OK</v>
      </c>
      <c r="BP152" s="16">
        <f t="shared" si="122"/>
        <v>0</v>
      </c>
      <c r="BQ152" s="93"/>
      <c r="BR152" s="16">
        <f t="shared" si="123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43101</v>
      </c>
      <c r="D153" s="65">
        <f>Ident!F153-C153+1-(INT((CHOOSE(WEEKDAY(C153),0,1,2,3,4,5,6)+(Ident!F153-C153+1))/7))-(INT((CHOOSE(WEEKDAY(C153),6,0,1,2,3,4,5)+(Ident!F153-C153+1))/7))</f>
        <v>-30785</v>
      </c>
      <c r="E153" s="6">
        <f>Kal!B$13-C153+1-(INT((CHOOSE(WEEKDAY(C153),0,1,2,3,4,5,6)+(Kal!B$13-C153+1))/7))-(INT((CHOOSE(WEEKDAY(C153),6,0,1,2,3,4,5)+(Kal!B$13-C153+1))/7))</f>
        <v>65</v>
      </c>
      <c r="F153" s="6">
        <f>Ident!F153-Kal!A$11+1-(INT((CHOOSE(WEEKDAY(Kal!A$11),0,1,2,3,4,5,6)+(Ident!F153-Kal!A$11+1))/7))-(INT((CHOOSE(WEEKDAY(Kal!A$11),6,0,1,2,3,4,5)+(Ident!F153-Kal!A$11+1))/7))</f>
        <v>-30785</v>
      </c>
      <c r="G153" s="6">
        <f>IF(AND(Ident!E153&lt;&gt;0,Ident!F153&lt;&gt;0),D153,IF(AND(Ident!E153&lt;&gt;0,Ident!F153=0),E153,IF(AND(Ident!E153=0,Ident!F153&lt;&gt;0),F153,ad5kw)))</f>
        <v>65</v>
      </c>
      <c r="H153" s="75">
        <f>ROUND(G153*Ident!L153,2)</f>
        <v>0</v>
      </c>
      <c r="I153" s="82"/>
      <c r="J153" s="73">
        <f>BerM1!W153+BerM2!W153+BerM3!W153</f>
        <v>0</v>
      </c>
      <c r="K153" s="73">
        <f t="shared" si="84"/>
        <v>0</v>
      </c>
      <c r="L153" s="73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6">
        <f>ROUND((BerM1!I153+BerM2!I153+BerM3!I153)/(malu1+malu2+malu3),2)</f>
        <v>0</v>
      </c>
      <c r="Q153" s="6">
        <f>ROUND((BerM1!J153+BerM2!J153+BerM3!J153)/(dima1+dima2+dima3),2)</f>
        <v>0</v>
      </c>
      <c r="R153" s="6">
        <f>ROUND((BerM1!K153+BerM2!K153+BerM3!K153)/(wome1+wome2+wome3),2)</f>
        <v>0</v>
      </c>
      <c r="S153" s="6">
        <f>ROUND((BerM1!L153+BerM2!L153+BerM3!L153)/(doje1+doje2+doje3),2)</f>
        <v>0</v>
      </c>
      <c r="T153" s="6">
        <f>ROUND((BerM1!M153+BerM2!M153+BerM3!M153)/(vrve1+vrve2+vrve3),2)</f>
        <v>0</v>
      </c>
      <c r="U153" s="6">
        <f>ROUND((BerM1!N153+BerM2!N153+BerM3!N153)/(zasa1+zasa2+zasa3),2)</f>
        <v>0</v>
      </c>
      <c r="V153" s="6">
        <f>ROUND((BerM1!O153+BerM2!O153+BerM3!O153)/(zodi1+zodi2+zodi3),2)</f>
        <v>0</v>
      </c>
      <c r="W153" s="6">
        <f>ROUND(('M1-In'!U153+'M2-In'!U153+'M3-In'!U153)*7/(malu1+malu2+malu3+dima1+dima2+dima3+wome1+wome2+wome3+doje1+doje2+doje3+vrve1+vrve2+vrve3+zasa1+zasa2+zasa3+zodi1+zodi2+zodi3),2)</f>
        <v>0</v>
      </c>
      <c r="X153" s="6">
        <f t="shared" si="102"/>
        <v>0</v>
      </c>
      <c r="Y153" s="16">
        <f t="shared" si="103"/>
        <v>0</v>
      </c>
      <c r="Z153" s="42">
        <f t="shared" si="104"/>
        <v>1</v>
      </c>
      <c r="AA153" s="16" t="str">
        <f t="shared" si="105"/>
        <v>Teilzeit</v>
      </c>
      <c r="AB153" s="16">
        <f>'M1-In'!AG153+'M1-In'!AH153+'M2-In'!AG153+'M2-In'!AH153+'M3-In'!AG153+'M3-In'!AH153</f>
        <v>0</v>
      </c>
      <c r="AC153" s="16">
        <f t="shared" si="106"/>
        <v>0</v>
      </c>
      <c r="AD153" s="16">
        <f t="shared" si="87"/>
        <v>0</v>
      </c>
      <c r="AE153" s="16">
        <f>'M1-In'!AI153+'M2-In'!AI153+'M3-In'!AI153</f>
        <v>0</v>
      </c>
      <c r="AF153" s="16">
        <f t="shared" si="107"/>
        <v>0</v>
      </c>
      <c r="AG153" s="16">
        <f t="shared" si="88"/>
        <v>0</v>
      </c>
      <c r="AH153" s="16">
        <f>'M1-In'!AJ153+'M2-In'!AJ153+'M3-In'!AJ153</f>
        <v>0</v>
      </c>
      <c r="AI153" s="16">
        <f t="shared" si="108"/>
        <v>0</v>
      </c>
      <c r="AJ153" s="16">
        <f t="shared" si="89"/>
        <v>0</v>
      </c>
      <c r="AK153" s="16">
        <f>'M1-In'!AK153+'M2-In'!AK153+'M3-In'!AK153</f>
        <v>0</v>
      </c>
      <c r="AL153" s="16">
        <f t="shared" si="109"/>
        <v>0</v>
      </c>
      <c r="AM153" s="16">
        <f t="shared" si="90"/>
        <v>0</v>
      </c>
      <c r="AN153" s="16">
        <f>'M1-In'!AL153+'M2-In'!AL153+'M3-In'!AL153</f>
        <v>0</v>
      </c>
      <c r="AO153" s="16">
        <f t="shared" si="110"/>
        <v>0</v>
      </c>
      <c r="AP153" s="16">
        <f t="shared" si="91"/>
        <v>0</v>
      </c>
      <c r="AQ153" s="16">
        <f>'M1-In'!AM153+'M2-In'!AM153+'M3-In'!AM153</f>
        <v>0</v>
      </c>
      <c r="AR153" s="16">
        <f t="shared" si="111"/>
        <v>0</v>
      </c>
      <c r="AS153" s="16">
        <f t="shared" si="92"/>
        <v>0</v>
      </c>
      <c r="AT153" s="16">
        <f>BerM1!AO153+BerM2!AO153+BerM3!AO153</f>
        <v>0</v>
      </c>
      <c r="AU153" s="16">
        <f t="shared" si="112"/>
        <v>0</v>
      </c>
      <c r="AV153" s="16">
        <f t="shared" si="93"/>
        <v>0</v>
      </c>
      <c r="AW153" s="16">
        <f ca="1">IF(A153=1,"Verbessern",MIN(gmk,BerM1!AQ153+BerM2!AQ153+BerM3!AQ153))</f>
        <v>0</v>
      </c>
      <c r="AX153" s="16">
        <f t="shared" ca="1" si="94"/>
        <v>0</v>
      </c>
      <c r="AY153" s="16">
        <f t="shared" ca="1" si="95"/>
        <v>0</v>
      </c>
      <c r="AZ153" s="16">
        <f t="shared" ca="1" si="96"/>
        <v>0</v>
      </c>
      <c r="BA153" s="6">
        <f t="shared" si="113"/>
        <v>0</v>
      </c>
      <c r="BB153" s="6">
        <f t="shared" si="97"/>
        <v>0</v>
      </c>
      <c r="BC153" s="285">
        <f t="shared" si="114"/>
        <v>0</v>
      </c>
      <c r="BD153" s="16">
        <f t="shared" ca="1" si="98"/>
        <v>0</v>
      </c>
      <c r="BE153" s="42">
        <f t="shared" ca="1" si="99"/>
        <v>0</v>
      </c>
      <c r="BF153" s="16">
        <f ca="1">IF(A153=1,"Verbessern",BerM1!AT153+BerM2!AT153+BerM3!AT153)</f>
        <v>0</v>
      </c>
      <c r="BG153" s="16">
        <f t="shared" ca="1" si="115"/>
        <v>0</v>
      </c>
      <c r="BH153" s="16">
        <f t="shared" ca="1" si="116"/>
        <v>0</v>
      </c>
      <c r="BI153" s="16">
        <f t="shared" ca="1" si="117"/>
        <v>0</v>
      </c>
      <c r="BJ153" s="16">
        <f t="shared" ca="1" si="118"/>
        <v>0</v>
      </c>
      <c r="BK153" s="16">
        <f t="shared" ca="1" si="100"/>
        <v>0</v>
      </c>
      <c r="BL153" s="6">
        <f t="shared" ca="1" si="101"/>
        <v>0</v>
      </c>
      <c r="BM153" s="92">
        <f t="shared" ca="1" si="119"/>
        <v>0</v>
      </c>
      <c r="BN153" s="16">
        <f t="shared" ca="1" si="120"/>
        <v>0</v>
      </c>
      <c r="BO153" s="16" t="str">
        <f t="shared" si="121"/>
        <v>OK</v>
      </c>
      <c r="BP153" s="16">
        <f t="shared" si="122"/>
        <v>0</v>
      </c>
      <c r="BQ153" s="93"/>
      <c r="BR153" s="16">
        <f t="shared" si="123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43101</v>
      </c>
      <c r="D154" s="65">
        <f>Ident!F154-C154+1-(INT((CHOOSE(WEEKDAY(C154),0,1,2,3,4,5,6)+(Ident!F154-C154+1))/7))-(INT((CHOOSE(WEEKDAY(C154),6,0,1,2,3,4,5)+(Ident!F154-C154+1))/7))</f>
        <v>-30785</v>
      </c>
      <c r="E154" s="6">
        <f>Kal!B$13-C154+1-(INT((CHOOSE(WEEKDAY(C154),0,1,2,3,4,5,6)+(Kal!B$13-C154+1))/7))-(INT((CHOOSE(WEEKDAY(C154),6,0,1,2,3,4,5)+(Kal!B$13-C154+1))/7))</f>
        <v>65</v>
      </c>
      <c r="F154" s="6">
        <f>Ident!F154-Kal!A$11+1-(INT((CHOOSE(WEEKDAY(Kal!A$11),0,1,2,3,4,5,6)+(Ident!F154-Kal!A$11+1))/7))-(INT((CHOOSE(WEEKDAY(Kal!A$11),6,0,1,2,3,4,5)+(Ident!F154-Kal!A$11+1))/7))</f>
        <v>-30785</v>
      </c>
      <c r="G154" s="6">
        <f>IF(AND(Ident!E154&lt;&gt;0,Ident!F154&lt;&gt;0),D154,IF(AND(Ident!E154&lt;&gt;0,Ident!F154=0),E154,IF(AND(Ident!E154=0,Ident!F154&lt;&gt;0),F154,ad5kw)))</f>
        <v>65</v>
      </c>
      <c r="H154" s="75">
        <f>ROUND(G154*Ident!L154,2)</f>
        <v>0</v>
      </c>
      <c r="I154" s="82"/>
      <c r="J154" s="73">
        <f>BerM1!W154+BerM2!W154+BerM3!W154</f>
        <v>0</v>
      </c>
      <c r="K154" s="73">
        <f t="shared" si="84"/>
        <v>0</v>
      </c>
      <c r="L154" s="73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6">
        <f>ROUND((BerM1!I154+BerM2!I154+BerM3!I154)/(malu1+malu2+malu3),2)</f>
        <v>0</v>
      </c>
      <c r="Q154" s="6">
        <f>ROUND((BerM1!J154+BerM2!J154+BerM3!J154)/(dima1+dima2+dima3),2)</f>
        <v>0</v>
      </c>
      <c r="R154" s="6">
        <f>ROUND((BerM1!K154+BerM2!K154+BerM3!K154)/(wome1+wome2+wome3),2)</f>
        <v>0</v>
      </c>
      <c r="S154" s="6">
        <f>ROUND((BerM1!L154+BerM2!L154+BerM3!L154)/(doje1+doje2+doje3),2)</f>
        <v>0</v>
      </c>
      <c r="T154" s="6">
        <f>ROUND((BerM1!M154+BerM2!M154+BerM3!M154)/(vrve1+vrve2+vrve3),2)</f>
        <v>0</v>
      </c>
      <c r="U154" s="6">
        <f>ROUND((BerM1!N154+BerM2!N154+BerM3!N154)/(zasa1+zasa2+zasa3),2)</f>
        <v>0</v>
      </c>
      <c r="V154" s="6">
        <f>ROUND((BerM1!O154+BerM2!O154+BerM3!O154)/(zodi1+zodi2+zodi3),2)</f>
        <v>0</v>
      </c>
      <c r="W154" s="6">
        <f>ROUND(('M1-In'!U154+'M2-In'!U154+'M3-In'!U154)*7/(malu1+malu2+malu3+dima1+dima2+dima3+wome1+wome2+wome3+doje1+doje2+doje3+vrve1+vrve2+vrve3+zasa1+zasa2+zasa3+zodi1+zodi2+zodi3),2)</f>
        <v>0</v>
      </c>
      <c r="X154" s="6">
        <f t="shared" si="102"/>
        <v>0</v>
      </c>
      <c r="Y154" s="16">
        <f t="shared" si="103"/>
        <v>0</v>
      </c>
      <c r="Z154" s="42">
        <f t="shared" si="104"/>
        <v>1</v>
      </c>
      <c r="AA154" s="16" t="str">
        <f t="shared" si="105"/>
        <v>Teilzeit</v>
      </c>
      <c r="AB154" s="16">
        <f>'M1-In'!AG154+'M1-In'!AH154+'M2-In'!AG154+'M2-In'!AH154+'M3-In'!AG154+'M3-In'!AH154</f>
        <v>0</v>
      </c>
      <c r="AC154" s="16">
        <f t="shared" si="106"/>
        <v>0</v>
      </c>
      <c r="AD154" s="16">
        <f t="shared" si="87"/>
        <v>0</v>
      </c>
      <c r="AE154" s="16">
        <f>'M1-In'!AI154+'M2-In'!AI154+'M3-In'!AI154</f>
        <v>0</v>
      </c>
      <c r="AF154" s="16">
        <f t="shared" si="107"/>
        <v>0</v>
      </c>
      <c r="AG154" s="16">
        <f t="shared" si="88"/>
        <v>0</v>
      </c>
      <c r="AH154" s="16">
        <f>'M1-In'!AJ154+'M2-In'!AJ154+'M3-In'!AJ154</f>
        <v>0</v>
      </c>
      <c r="AI154" s="16">
        <f t="shared" si="108"/>
        <v>0</v>
      </c>
      <c r="AJ154" s="16">
        <f t="shared" si="89"/>
        <v>0</v>
      </c>
      <c r="AK154" s="16">
        <f>'M1-In'!AK154+'M2-In'!AK154+'M3-In'!AK154</f>
        <v>0</v>
      </c>
      <c r="AL154" s="16">
        <f t="shared" si="109"/>
        <v>0</v>
      </c>
      <c r="AM154" s="16">
        <f t="shared" si="90"/>
        <v>0</v>
      </c>
      <c r="AN154" s="16">
        <f>'M1-In'!AL154+'M2-In'!AL154+'M3-In'!AL154</f>
        <v>0</v>
      </c>
      <c r="AO154" s="16">
        <f t="shared" si="110"/>
        <v>0</v>
      </c>
      <c r="AP154" s="16">
        <f t="shared" si="91"/>
        <v>0</v>
      </c>
      <c r="AQ154" s="16">
        <f>'M1-In'!AM154+'M2-In'!AM154+'M3-In'!AM154</f>
        <v>0</v>
      </c>
      <c r="AR154" s="16">
        <f t="shared" si="111"/>
        <v>0</v>
      </c>
      <c r="AS154" s="16">
        <f t="shared" si="92"/>
        <v>0</v>
      </c>
      <c r="AT154" s="16">
        <f>BerM1!AO154+BerM2!AO154+BerM3!AO154</f>
        <v>0</v>
      </c>
      <c r="AU154" s="16">
        <f t="shared" si="112"/>
        <v>0</v>
      </c>
      <c r="AV154" s="16">
        <f t="shared" si="93"/>
        <v>0</v>
      </c>
      <c r="AW154" s="16">
        <f ca="1">IF(A154=1,"Verbessern",MIN(gmk,BerM1!AQ154+BerM2!AQ154+BerM3!AQ154))</f>
        <v>0</v>
      </c>
      <c r="AX154" s="16">
        <f t="shared" ca="1" si="94"/>
        <v>0</v>
      </c>
      <c r="AY154" s="16">
        <f t="shared" ca="1" si="95"/>
        <v>0</v>
      </c>
      <c r="AZ154" s="16">
        <f t="shared" ca="1" si="96"/>
        <v>0</v>
      </c>
      <c r="BA154" s="6">
        <f t="shared" si="113"/>
        <v>0</v>
      </c>
      <c r="BB154" s="6">
        <f t="shared" si="97"/>
        <v>0</v>
      </c>
      <c r="BC154" s="285">
        <f t="shared" si="114"/>
        <v>0</v>
      </c>
      <c r="BD154" s="16">
        <f t="shared" ca="1" si="98"/>
        <v>0</v>
      </c>
      <c r="BE154" s="42">
        <f t="shared" ca="1" si="99"/>
        <v>0</v>
      </c>
      <c r="BF154" s="16">
        <f ca="1">IF(A154=1,"Verbessern",BerM1!AT154+BerM2!AT154+BerM3!AT154)</f>
        <v>0</v>
      </c>
      <c r="BG154" s="16">
        <f t="shared" ca="1" si="115"/>
        <v>0</v>
      </c>
      <c r="BH154" s="16">
        <f t="shared" ca="1" si="116"/>
        <v>0</v>
      </c>
      <c r="BI154" s="16">
        <f t="shared" ca="1" si="117"/>
        <v>0</v>
      </c>
      <c r="BJ154" s="16">
        <f t="shared" ca="1" si="118"/>
        <v>0</v>
      </c>
      <c r="BK154" s="16">
        <f t="shared" ca="1" si="100"/>
        <v>0</v>
      </c>
      <c r="BL154" s="6">
        <f t="shared" ca="1" si="101"/>
        <v>0</v>
      </c>
      <c r="BM154" s="92">
        <f t="shared" ca="1" si="119"/>
        <v>0</v>
      </c>
      <c r="BN154" s="16">
        <f t="shared" ca="1" si="120"/>
        <v>0</v>
      </c>
      <c r="BO154" s="16" t="str">
        <f t="shared" si="121"/>
        <v>OK</v>
      </c>
      <c r="BP154" s="16">
        <f t="shared" si="122"/>
        <v>0</v>
      </c>
      <c r="BQ154" s="93"/>
      <c r="BR154" s="16">
        <f t="shared" si="123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43101</v>
      </c>
      <c r="D155" s="65">
        <f>Ident!F155-C155+1-(INT((CHOOSE(WEEKDAY(C155),0,1,2,3,4,5,6)+(Ident!F155-C155+1))/7))-(INT((CHOOSE(WEEKDAY(C155),6,0,1,2,3,4,5)+(Ident!F155-C155+1))/7))</f>
        <v>-30785</v>
      </c>
      <c r="E155" s="6">
        <f>Kal!B$13-C155+1-(INT((CHOOSE(WEEKDAY(C155),0,1,2,3,4,5,6)+(Kal!B$13-C155+1))/7))-(INT((CHOOSE(WEEKDAY(C155),6,0,1,2,3,4,5)+(Kal!B$13-C155+1))/7))</f>
        <v>65</v>
      </c>
      <c r="F155" s="6">
        <f>Ident!F155-Kal!A$11+1-(INT((CHOOSE(WEEKDAY(Kal!A$11),0,1,2,3,4,5,6)+(Ident!F155-Kal!A$11+1))/7))-(INT((CHOOSE(WEEKDAY(Kal!A$11),6,0,1,2,3,4,5)+(Ident!F155-Kal!A$11+1))/7))</f>
        <v>-30785</v>
      </c>
      <c r="G155" s="6">
        <f>IF(AND(Ident!E155&lt;&gt;0,Ident!F155&lt;&gt;0),D155,IF(AND(Ident!E155&lt;&gt;0,Ident!F155=0),E155,IF(AND(Ident!E155=0,Ident!F155&lt;&gt;0),F155,ad5kw)))</f>
        <v>65</v>
      </c>
      <c r="H155" s="75">
        <f>ROUND(G155*Ident!L155,2)</f>
        <v>0</v>
      </c>
      <c r="I155" s="82"/>
      <c r="J155" s="73">
        <f>BerM1!W155+BerM2!W155+BerM3!W155</f>
        <v>0</v>
      </c>
      <c r="K155" s="73">
        <f t="shared" si="84"/>
        <v>0</v>
      </c>
      <c r="L155" s="73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6">
        <f>ROUND((BerM1!I155+BerM2!I155+BerM3!I155)/(malu1+malu2+malu3),2)</f>
        <v>0</v>
      </c>
      <c r="Q155" s="6">
        <f>ROUND((BerM1!J155+BerM2!J155+BerM3!J155)/(dima1+dima2+dima3),2)</f>
        <v>0</v>
      </c>
      <c r="R155" s="6">
        <f>ROUND((BerM1!K155+BerM2!K155+BerM3!K155)/(wome1+wome2+wome3),2)</f>
        <v>0</v>
      </c>
      <c r="S155" s="6">
        <f>ROUND((BerM1!L155+BerM2!L155+BerM3!L155)/(doje1+doje2+doje3),2)</f>
        <v>0</v>
      </c>
      <c r="T155" s="6">
        <f>ROUND((BerM1!M155+BerM2!M155+BerM3!M155)/(vrve1+vrve2+vrve3),2)</f>
        <v>0</v>
      </c>
      <c r="U155" s="6">
        <f>ROUND((BerM1!N155+BerM2!N155+BerM3!N155)/(zasa1+zasa2+zasa3),2)</f>
        <v>0</v>
      </c>
      <c r="V155" s="6">
        <f>ROUND((BerM1!O155+BerM2!O155+BerM3!O155)/(zodi1+zodi2+zodi3),2)</f>
        <v>0</v>
      </c>
      <c r="W155" s="6">
        <f>ROUND(('M1-In'!U155+'M2-In'!U155+'M3-In'!U155)*7/(malu1+malu2+malu3+dima1+dima2+dima3+wome1+wome2+wome3+doje1+doje2+doje3+vrve1+vrve2+vrve3+zasa1+zasa2+zasa3+zodi1+zodi2+zodi3),2)</f>
        <v>0</v>
      </c>
      <c r="X155" s="6">
        <f t="shared" si="102"/>
        <v>0</v>
      </c>
      <c r="Y155" s="16">
        <f t="shared" si="103"/>
        <v>0</v>
      </c>
      <c r="Z155" s="42">
        <f t="shared" si="104"/>
        <v>1</v>
      </c>
      <c r="AA155" s="16" t="str">
        <f t="shared" si="105"/>
        <v>Teilzeit</v>
      </c>
      <c r="AB155" s="16">
        <f>'M1-In'!AG155+'M1-In'!AH155+'M2-In'!AG155+'M2-In'!AH155+'M3-In'!AG155+'M3-In'!AH155</f>
        <v>0</v>
      </c>
      <c r="AC155" s="16">
        <f t="shared" si="106"/>
        <v>0</v>
      </c>
      <c r="AD155" s="16">
        <f t="shared" si="87"/>
        <v>0</v>
      </c>
      <c r="AE155" s="16">
        <f>'M1-In'!AI155+'M2-In'!AI155+'M3-In'!AI155</f>
        <v>0</v>
      </c>
      <c r="AF155" s="16">
        <f t="shared" si="107"/>
        <v>0</v>
      </c>
      <c r="AG155" s="16">
        <f t="shared" si="88"/>
        <v>0</v>
      </c>
      <c r="AH155" s="16">
        <f>'M1-In'!AJ155+'M2-In'!AJ155+'M3-In'!AJ155</f>
        <v>0</v>
      </c>
      <c r="AI155" s="16">
        <f t="shared" si="108"/>
        <v>0</v>
      </c>
      <c r="AJ155" s="16">
        <f t="shared" si="89"/>
        <v>0</v>
      </c>
      <c r="AK155" s="16">
        <f>'M1-In'!AK155+'M2-In'!AK155+'M3-In'!AK155</f>
        <v>0</v>
      </c>
      <c r="AL155" s="16">
        <f t="shared" si="109"/>
        <v>0</v>
      </c>
      <c r="AM155" s="16">
        <f t="shared" si="90"/>
        <v>0</v>
      </c>
      <c r="AN155" s="16">
        <f>'M1-In'!AL155+'M2-In'!AL155+'M3-In'!AL155</f>
        <v>0</v>
      </c>
      <c r="AO155" s="16">
        <f t="shared" si="110"/>
        <v>0</v>
      </c>
      <c r="AP155" s="16">
        <f t="shared" si="91"/>
        <v>0</v>
      </c>
      <c r="AQ155" s="16">
        <f>'M1-In'!AM155+'M2-In'!AM155+'M3-In'!AM155</f>
        <v>0</v>
      </c>
      <c r="AR155" s="16">
        <f t="shared" si="111"/>
        <v>0</v>
      </c>
      <c r="AS155" s="16">
        <f t="shared" si="92"/>
        <v>0</v>
      </c>
      <c r="AT155" s="16">
        <f>BerM1!AO155+BerM2!AO155+BerM3!AO155</f>
        <v>0</v>
      </c>
      <c r="AU155" s="16">
        <f t="shared" si="112"/>
        <v>0</v>
      </c>
      <c r="AV155" s="16">
        <f t="shared" si="93"/>
        <v>0</v>
      </c>
      <c r="AW155" s="16">
        <f ca="1">IF(A155=1,"Verbessern",MIN(gmk,BerM1!AQ155+BerM2!AQ155+BerM3!AQ155))</f>
        <v>0</v>
      </c>
      <c r="AX155" s="16">
        <f t="shared" ca="1" si="94"/>
        <v>0</v>
      </c>
      <c r="AY155" s="16">
        <f t="shared" ca="1" si="95"/>
        <v>0</v>
      </c>
      <c r="AZ155" s="16">
        <f t="shared" ca="1" si="96"/>
        <v>0</v>
      </c>
      <c r="BA155" s="6">
        <f t="shared" si="113"/>
        <v>0</v>
      </c>
      <c r="BB155" s="6">
        <f t="shared" si="97"/>
        <v>0</v>
      </c>
      <c r="BC155" s="285">
        <f t="shared" si="114"/>
        <v>0</v>
      </c>
      <c r="BD155" s="16">
        <f t="shared" ca="1" si="98"/>
        <v>0</v>
      </c>
      <c r="BE155" s="42">
        <f t="shared" ca="1" si="99"/>
        <v>0</v>
      </c>
      <c r="BF155" s="16">
        <f ca="1">IF(A155=1,"Verbessern",BerM1!AT155+BerM2!AT155+BerM3!AT155)</f>
        <v>0</v>
      </c>
      <c r="BG155" s="16">
        <f t="shared" ca="1" si="115"/>
        <v>0</v>
      </c>
      <c r="BH155" s="16">
        <f t="shared" ca="1" si="116"/>
        <v>0</v>
      </c>
      <c r="BI155" s="16">
        <f t="shared" ca="1" si="117"/>
        <v>0</v>
      </c>
      <c r="BJ155" s="16">
        <f t="shared" ca="1" si="118"/>
        <v>0</v>
      </c>
      <c r="BK155" s="16">
        <f t="shared" ca="1" si="100"/>
        <v>0</v>
      </c>
      <c r="BL155" s="6">
        <f t="shared" ca="1" si="101"/>
        <v>0</v>
      </c>
      <c r="BM155" s="92">
        <f t="shared" ca="1" si="119"/>
        <v>0</v>
      </c>
      <c r="BN155" s="16">
        <f t="shared" ca="1" si="120"/>
        <v>0</v>
      </c>
      <c r="BO155" s="16" t="str">
        <f t="shared" si="121"/>
        <v>OK</v>
      </c>
      <c r="BP155" s="16">
        <f t="shared" si="122"/>
        <v>0</v>
      </c>
      <c r="BQ155" s="93"/>
      <c r="BR155" s="16">
        <f t="shared" si="123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43101</v>
      </c>
      <c r="D156" s="65">
        <f>Ident!F156-C156+1-(INT((CHOOSE(WEEKDAY(C156),0,1,2,3,4,5,6)+(Ident!F156-C156+1))/7))-(INT((CHOOSE(WEEKDAY(C156),6,0,1,2,3,4,5)+(Ident!F156-C156+1))/7))</f>
        <v>-30785</v>
      </c>
      <c r="E156" s="6">
        <f>Kal!B$13-C156+1-(INT((CHOOSE(WEEKDAY(C156),0,1,2,3,4,5,6)+(Kal!B$13-C156+1))/7))-(INT((CHOOSE(WEEKDAY(C156),6,0,1,2,3,4,5)+(Kal!B$13-C156+1))/7))</f>
        <v>65</v>
      </c>
      <c r="F156" s="6">
        <f>Ident!F156-Kal!A$11+1-(INT((CHOOSE(WEEKDAY(Kal!A$11),0,1,2,3,4,5,6)+(Ident!F156-Kal!A$11+1))/7))-(INT((CHOOSE(WEEKDAY(Kal!A$11),6,0,1,2,3,4,5)+(Ident!F156-Kal!A$11+1))/7))</f>
        <v>-30785</v>
      </c>
      <c r="G156" s="6">
        <f>IF(AND(Ident!E156&lt;&gt;0,Ident!F156&lt;&gt;0),D156,IF(AND(Ident!E156&lt;&gt;0,Ident!F156=0),E156,IF(AND(Ident!E156=0,Ident!F156&lt;&gt;0),F156,ad5kw)))</f>
        <v>65</v>
      </c>
      <c r="H156" s="75">
        <f>ROUND(G156*Ident!L156,2)</f>
        <v>0</v>
      </c>
      <c r="I156" s="82"/>
      <c r="J156" s="73">
        <f>BerM1!W156+BerM2!W156+BerM3!W156</f>
        <v>0</v>
      </c>
      <c r="K156" s="73">
        <f t="shared" si="84"/>
        <v>0</v>
      </c>
      <c r="L156" s="73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6">
        <f>ROUND((BerM1!I156+BerM2!I156+BerM3!I156)/(malu1+malu2+malu3),2)</f>
        <v>0</v>
      </c>
      <c r="Q156" s="6">
        <f>ROUND((BerM1!J156+BerM2!J156+BerM3!J156)/(dima1+dima2+dima3),2)</f>
        <v>0</v>
      </c>
      <c r="R156" s="6">
        <f>ROUND((BerM1!K156+BerM2!K156+BerM3!K156)/(wome1+wome2+wome3),2)</f>
        <v>0</v>
      </c>
      <c r="S156" s="6">
        <f>ROUND((BerM1!L156+BerM2!L156+BerM3!L156)/(doje1+doje2+doje3),2)</f>
        <v>0</v>
      </c>
      <c r="T156" s="6">
        <f>ROUND((BerM1!M156+BerM2!M156+BerM3!M156)/(vrve1+vrve2+vrve3),2)</f>
        <v>0</v>
      </c>
      <c r="U156" s="6">
        <f>ROUND((BerM1!N156+BerM2!N156+BerM3!N156)/(zasa1+zasa2+zasa3),2)</f>
        <v>0</v>
      </c>
      <c r="V156" s="6">
        <f>ROUND((BerM1!O156+BerM2!O156+BerM3!O156)/(zodi1+zodi2+zodi3),2)</f>
        <v>0</v>
      </c>
      <c r="W156" s="6">
        <f>ROUND(('M1-In'!U156+'M2-In'!U156+'M3-In'!U156)*7/(malu1+malu2+malu3+dima1+dima2+dima3+wome1+wome2+wome3+doje1+doje2+doje3+vrve1+vrve2+vrve3+zasa1+zasa2+zasa3+zodi1+zodi2+zodi3),2)</f>
        <v>0</v>
      </c>
      <c r="X156" s="6">
        <f t="shared" si="102"/>
        <v>0</v>
      </c>
      <c r="Y156" s="16">
        <f t="shared" si="103"/>
        <v>0</v>
      </c>
      <c r="Z156" s="42">
        <f t="shared" si="104"/>
        <v>1</v>
      </c>
      <c r="AA156" s="16" t="str">
        <f t="shared" si="105"/>
        <v>Teilzeit</v>
      </c>
      <c r="AB156" s="16">
        <f>'M1-In'!AG156+'M1-In'!AH156+'M2-In'!AG156+'M2-In'!AH156+'M3-In'!AG156+'M3-In'!AH156</f>
        <v>0</v>
      </c>
      <c r="AC156" s="16">
        <f t="shared" si="106"/>
        <v>0</v>
      </c>
      <c r="AD156" s="16">
        <f t="shared" si="87"/>
        <v>0</v>
      </c>
      <c r="AE156" s="16">
        <f>'M1-In'!AI156+'M2-In'!AI156+'M3-In'!AI156</f>
        <v>0</v>
      </c>
      <c r="AF156" s="16">
        <f t="shared" si="107"/>
        <v>0</v>
      </c>
      <c r="AG156" s="16">
        <f t="shared" si="88"/>
        <v>0</v>
      </c>
      <c r="AH156" s="16">
        <f>'M1-In'!AJ156+'M2-In'!AJ156+'M3-In'!AJ156</f>
        <v>0</v>
      </c>
      <c r="AI156" s="16">
        <f t="shared" si="108"/>
        <v>0</v>
      </c>
      <c r="AJ156" s="16">
        <f t="shared" si="89"/>
        <v>0</v>
      </c>
      <c r="AK156" s="16">
        <f>'M1-In'!AK156+'M2-In'!AK156+'M3-In'!AK156</f>
        <v>0</v>
      </c>
      <c r="AL156" s="16">
        <f t="shared" si="109"/>
        <v>0</v>
      </c>
      <c r="AM156" s="16">
        <f t="shared" si="90"/>
        <v>0</v>
      </c>
      <c r="AN156" s="16">
        <f>'M1-In'!AL156+'M2-In'!AL156+'M3-In'!AL156</f>
        <v>0</v>
      </c>
      <c r="AO156" s="16">
        <f t="shared" si="110"/>
        <v>0</v>
      </c>
      <c r="AP156" s="16">
        <f t="shared" si="91"/>
        <v>0</v>
      </c>
      <c r="AQ156" s="16">
        <f>'M1-In'!AM156+'M2-In'!AM156+'M3-In'!AM156</f>
        <v>0</v>
      </c>
      <c r="AR156" s="16">
        <f t="shared" si="111"/>
        <v>0</v>
      </c>
      <c r="AS156" s="16">
        <f t="shared" si="92"/>
        <v>0</v>
      </c>
      <c r="AT156" s="16">
        <f>BerM1!AO156+BerM2!AO156+BerM3!AO156</f>
        <v>0</v>
      </c>
      <c r="AU156" s="16">
        <f t="shared" si="112"/>
        <v>0</v>
      </c>
      <c r="AV156" s="16">
        <f t="shared" si="93"/>
        <v>0</v>
      </c>
      <c r="AW156" s="16">
        <f ca="1">IF(A156=1,"Verbessern",MIN(gmk,BerM1!AQ156+BerM2!AQ156+BerM3!AQ156))</f>
        <v>0</v>
      </c>
      <c r="AX156" s="16">
        <f t="shared" ca="1" si="94"/>
        <v>0</v>
      </c>
      <c r="AY156" s="16">
        <f t="shared" ca="1" si="95"/>
        <v>0</v>
      </c>
      <c r="AZ156" s="16">
        <f t="shared" ca="1" si="96"/>
        <v>0</v>
      </c>
      <c r="BA156" s="6">
        <f t="shared" si="113"/>
        <v>0</v>
      </c>
      <c r="BB156" s="6">
        <f t="shared" si="97"/>
        <v>0</v>
      </c>
      <c r="BC156" s="285">
        <f t="shared" si="114"/>
        <v>0</v>
      </c>
      <c r="BD156" s="16">
        <f t="shared" ca="1" si="98"/>
        <v>0</v>
      </c>
      <c r="BE156" s="42">
        <f t="shared" ca="1" si="99"/>
        <v>0</v>
      </c>
      <c r="BF156" s="16">
        <f ca="1">IF(A156=1,"Verbessern",BerM1!AT156+BerM2!AT156+BerM3!AT156)</f>
        <v>0</v>
      </c>
      <c r="BG156" s="16">
        <f t="shared" ca="1" si="115"/>
        <v>0</v>
      </c>
      <c r="BH156" s="16">
        <f t="shared" ca="1" si="116"/>
        <v>0</v>
      </c>
      <c r="BI156" s="16">
        <f t="shared" ca="1" si="117"/>
        <v>0</v>
      </c>
      <c r="BJ156" s="16">
        <f t="shared" ca="1" si="118"/>
        <v>0</v>
      </c>
      <c r="BK156" s="16">
        <f t="shared" ca="1" si="100"/>
        <v>0</v>
      </c>
      <c r="BL156" s="6">
        <f t="shared" ca="1" si="101"/>
        <v>0</v>
      </c>
      <c r="BM156" s="92">
        <f t="shared" ca="1" si="119"/>
        <v>0</v>
      </c>
      <c r="BN156" s="16">
        <f t="shared" ca="1" si="120"/>
        <v>0</v>
      </c>
      <c r="BO156" s="16" t="str">
        <f t="shared" si="121"/>
        <v>OK</v>
      </c>
      <c r="BP156" s="16">
        <f t="shared" si="122"/>
        <v>0</v>
      </c>
      <c r="BQ156" s="93"/>
      <c r="BR156" s="16">
        <f t="shared" si="123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43101</v>
      </c>
      <c r="D157" s="65">
        <f>Ident!F157-C157+1-(INT((CHOOSE(WEEKDAY(C157),0,1,2,3,4,5,6)+(Ident!F157-C157+1))/7))-(INT((CHOOSE(WEEKDAY(C157),6,0,1,2,3,4,5)+(Ident!F157-C157+1))/7))</f>
        <v>-30785</v>
      </c>
      <c r="E157" s="6">
        <f>Kal!B$13-C157+1-(INT((CHOOSE(WEEKDAY(C157),0,1,2,3,4,5,6)+(Kal!B$13-C157+1))/7))-(INT((CHOOSE(WEEKDAY(C157),6,0,1,2,3,4,5)+(Kal!B$13-C157+1))/7))</f>
        <v>65</v>
      </c>
      <c r="F157" s="6">
        <f>Ident!F157-Kal!A$11+1-(INT((CHOOSE(WEEKDAY(Kal!A$11),0,1,2,3,4,5,6)+(Ident!F157-Kal!A$11+1))/7))-(INT((CHOOSE(WEEKDAY(Kal!A$11),6,0,1,2,3,4,5)+(Ident!F157-Kal!A$11+1))/7))</f>
        <v>-30785</v>
      </c>
      <c r="G157" s="6">
        <f>IF(AND(Ident!E157&lt;&gt;0,Ident!F157&lt;&gt;0),D157,IF(AND(Ident!E157&lt;&gt;0,Ident!F157=0),E157,IF(AND(Ident!E157=0,Ident!F157&lt;&gt;0),F157,ad5kw)))</f>
        <v>65</v>
      </c>
      <c r="H157" s="75">
        <f>ROUND(G157*Ident!L157,2)</f>
        <v>0</v>
      </c>
      <c r="I157" s="82"/>
      <c r="J157" s="73">
        <f>BerM1!W157+BerM2!W157+BerM3!W157</f>
        <v>0</v>
      </c>
      <c r="K157" s="73">
        <f t="shared" si="84"/>
        <v>0</v>
      </c>
      <c r="L157" s="73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6">
        <f>ROUND((BerM1!I157+BerM2!I157+BerM3!I157)/(malu1+malu2+malu3),2)</f>
        <v>0</v>
      </c>
      <c r="Q157" s="6">
        <f>ROUND((BerM1!J157+BerM2!J157+BerM3!J157)/(dima1+dima2+dima3),2)</f>
        <v>0</v>
      </c>
      <c r="R157" s="6">
        <f>ROUND((BerM1!K157+BerM2!K157+BerM3!K157)/(wome1+wome2+wome3),2)</f>
        <v>0</v>
      </c>
      <c r="S157" s="6">
        <f>ROUND((BerM1!L157+BerM2!L157+BerM3!L157)/(doje1+doje2+doje3),2)</f>
        <v>0</v>
      </c>
      <c r="T157" s="6">
        <f>ROUND((BerM1!M157+BerM2!M157+BerM3!M157)/(vrve1+vrve2+vrve3),2)</f>
        <v>0</v>
      </c>
      <c r="U157" s="6">
        <f>ROUND((BerM1!N157+BerM2!N157+BerM3!N157)/(zasa1+zasa2+zasa3),2)</f>
        <v>0</v>
      </c>
      <c r="V157" s="6">
        <f>ROUND((BerM1!O157+BerM2!O157+BerM3!O157)/(zodi1+zodi2+zodi3),2)</f>
        <v>0</v>
      </c>
      <c r="W157" s="6">
        <f>ROUND(('M1-In'!U157+'M2-In'!U157+'M3-In'!U157)*7/(malu1+malu2+malu3+dima1+dima2+dima3+wome1+wome2+wome3+doje1+doje2+doje3+vrve1+vrve2+vrve3+zasa1+zasa2+zasa3+zodi1+zodi2+zodi3),2)</f>
        <v>0</v>
      </c>
      <c r="X157" s="6">
        <f t="shared" si="102"/>
        <v>0</v>
      </c>
      <c r="Y157" s="16">
        <f t="shared" si="103"/>
        <v>0</v>
      </c>
      <c r="Z157" s="42">
        <f t="shared" si="104"/>
        <v>1</v>
      </c>
      <c r="AA157" s="16" t="str">
        <f t="shared" si="105"/>
        <v>Teilzeit</v>
      </c>
      <c r="AB157" s="16">
        <f>'M1-In'!AG157+'M1-In'!AH157+'M2-In'!AG157+'M2-In'!AH157+'M3-In'!AG157+'M3-In'!AH157</f>
        <v>0</v>
      </c>
      <c r="AC157" s="16">
        <f t="shared" si="106"/>
        <v>0</v>
      </c>
      <c r="AD157" s="16">
        <f t="shared" si="87"/>
        <v>0</v>
      </c>
      <c r="AE157" s="16">
        <f>'M1-In'!AI157+'M2-In'!AI157+'M3-In'!AI157</f>
        <v>0</v>
      </c>
      <c r="AF157" s="16">
        <f t="shared" si="107"/>
        <v>0</v>
      </c>
      <c r="AG157" s="16">
        <f t="shared" si="88"/>
        <v>0</v>
      </c>
      <c r="AH157" s="16">
        <f>'M1-In'!AJ157+'M2-In'!AJ157+'M3-In'!AJ157</f>
        <v>0</v>
      </c>
      <c r="AI157" s="16">
        <f t="shared" si="108"/>
        <v>0</v>
      </c>
      <c r="AJ157" s="16">
        <f t="shared" si="89"/>
        <v>0</v>
      </c>
      <c r="AK157" s="16">
        <f>'M1-In'!AK157+'M2-In'!AK157+'M3-In'!AK157</f>
        <v>0</v>
      </c>
      <c r="AL157" s="16">
        <f t="shared" si="109"/>
        <v>0</v>
      </c>
      <c r="AM157" s="16">
        <f t="shared" si="90"/>
        <v>0</v>
      </c>
      <c r="AN157" s="16">
        <f>'M1-In'!AL157+'M2-In'!AL157+'M3-In'!AL157</f>
        <v>0</v>
      </c>
      <c r="AO157" s="16">
        <f t="shared" si="110"/>
        <v>0</v>
      </c>
      <c r="AP157" s="16">
        <f t="shared" si="91"/>
        <v>0</v>
      </c>
      <c r="AQ157" s="16">
        <f>'M1-In'!AM157+'M2-In'!AM157+'M3-In'!AM157</f>
        <v>0</v>
      </c>
      <c r="AR157" s="16">
        <f t="shared" si="111"/>
        <v>0</v>
      </c>
      <c r="AS157" s="16">
        <f t="shared" si="92"/>
        <v>0</v>
      </c>
      <c r="AT157" s="16">
        <f>BerM1!AO157+BerM2!AO157+BerM3!AO157</f>
        <v>0</v>
      </c>
      <c r="AU157" s="16">
        <f t="shared" si="112"/>
        <v>0</v>
      </c>
      <c r="AV157" s="16">
        <f t="shared" si="93"/>
        <v>0</v>
      </c>
      <c r="AW157" s="16">
        <f ca="1">IF(A157=1,"Verbessern",MIN(gmk,BerM1!AQ157+BerM2!AQ157+BerM3!AQ157))</f>
        <v>0</v>
      </c>
      <c r="AX157" s="16">
        <f t="shared" ca="1" si="94"/>
        <v>0</v>
      </c>
      <c r="AY157" s="16">
        <f t="shared" ca="1" si="95"/>
        <v>0</v>
      </c>
      <c r="AZ157" s="16">
        <f t="shared" ca="1" si="96"/>
        <v>0</v>
      </c>
      <c r="BA157" s="6">
        <f t="shared" si="113"/>
        <v>0</v>
      </c>
      <c r="BB157" s="6">
        <f t="shared" si="97"/>
        <v>0</v>
      </c>
      <c r="BC157" s="285">
        <f t="shared" si="114"/>
        <v>0</v>
      </c>
      <c r="BD157" s="16">
        <f t="shared" ca="1" si="98"/>
        <v>0</v>
      </c>
      <c r="BE157" s="42">
        <f t="shared" ca="1" si="99"/>
        <v>0</v>
      </c>
      <c r="BF157" s="16">
        <f ca="1">IF(A157=1,"Verbessern",BerM1!AT157+BerM2!AT157+BerM3!AT157)</f>
        <v>0</v>
      </c>
      <c r="BG157" s="16">
        <f t="shared" ca="1" si="115"/>
        <v>0</v>
      </c>
      <c r="BH157" s="16">
        <f t="shared" ca="1" si="116"/>
        <v>0</v>
      </c>
      <c r="BI157" s="16">
        <f t="shared" ca="1" si="117"/>
        <v>0</v>
      </c>
      <c r="BJ157" s="16">
        <f t="shared" ca="1" si="118"/>
        <v>0</v>
      </c>
      <c r="BK157" s="16">
        <f t="shared" ca="1" si="100"/>
        <v>0</v>
      </c>
      <c r="BL157" s="6">
        <f t="shared" ca="1" si="101"/>
        <v>0</v>
      </c>
      <c r="BM157" s="92">
        <f t="shared" ca="1" si="119"/>
        <v>0</v>
      </c>
      <c r="BN157" s="16">
        <f t="shared" ca="1" si="120"/>
        <v>0</v>
      </c>
      <c r="BO157" s="16" t="str">
        <f t="shared" si="121"/>
        <v>OK</v>
      </c>
      <c r="BP157" s="16">
        <f t="shared" si="122"/>
        <v>0</v>
      </c>
      <c r="BQ157" s="93"/>
      <c r="BR157" s="16">
        <f t="shared" si="123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43101</v>
      </c>
      <c r="D158" s="65">
        <f>Ident!F158-C158+1-(INT((CHOOSE(WEEKDAY(C158),0,1,2,3,4,5,6)+(Ident!F158-C158+1))/7))-(INT((CHOOSE(WEEKDAY(C158),6,0,1,2,3,4,5)+(Ident!F158-C158+1))/7))</f>
        <v>-30785</v>
      </c>
      <c r="E158" s="6">
        <f>Kal!B$13-C158+1-(INT((CHOOSE(WEEKDAY(C158),0,1,2,3,4,5,6)+(Kal!B$13-C158+1))/7))-(INT((CHOOSE(WEEKDAY(C158),6,0,1,2,3,4,5)+(Kal!B$13-C158+1))/7))</f>
        <v>65</v>
      </c>
      <c r="F158" s="6">
        <f>Ident!F158-Kal!A$11+1-(INT((CHOOSE(WEEKDAY(Kal!A$11),0,1,2,3,4,5,6)+(Ident!F158-Kal!A$11+1))/7))-(INT((CHOOSE(WEEKDAY(Kal!A$11),6,0,1,2,3,4,5)+(Ident!F158-Kal!A$11+1))/7))</f>
        <v>-30785</v>
      </c>
      <c r="G158" s="6">
        <f>IF(AND(Ident!E158&lt;&gt;0,Ident!F158&lt;&gt;0),D158,IF(AND(Ident!E158&lt;&gt;0,Ident!F158=0),E158,IF(AND(Ident!E158=0,Ident!F158&lt;&gt;0),F158,ad5kw)))</f>
        <v>65</v>
      </c>
      <c r="H158" s="75">
        <f>ROUND(G158*Ident!L158,2)</f>
        <v>0</v>
      </c>
      <c r="I158" s="82"/>
      <c r="J158" s="73">
        <f>BerM1!W158+BerM2!W158+BerM3!W158</f>
        <v>0</v>
      </c>
      <c r="K158" s="73">
        <f t="shared" si="84"/>
        <v>0</v>
      </c>
      <c r="L158" s="73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6">
        <f>ROUND((BerM1!I158+BerM2!I158+BerM3!I158)/(malu1+malu2+malu3),2)</f>
        <v>0</v>
      </c>
      <c r="Q158" s="6">
        <f>ROUND((BerM1!J158+BerM2!J158+BerM3!J158)/(dima1+dima2+dima3),2)</f>
        <v>0</v>
      </c>
      <c r="R158" s="6">
        <f>ROUND((BerM1!K158+BerM2!K158+BerM3!K158)/(wome1+wome2+wome3),2)</f>
        <v>0</v>
      </c>
      <c r="S158" s="6">
        <f>ROUND((BerM1!L158+BerM2!L158+BerM3!L158)/(doje1+doje2+doje3),2)</f>
        <v>0</v>
      </c>
      <c r="T158" s="6">
        <f>ROUND((BerM1!M158+BerM2!M158+BerM3!M158)/(vrve1+vrve2+vrve3),2)</f>
        <v>0</v>
      </c>
      <c r="U158" s="6">
        <f>ROUND((BerM1!N158+BerM2!N158+BerM3!N158)/(zasa1+zasa2+zasa3),2)</f>
        <v>0</v>
      </c>
      <c r="V158" s="6">
        <f>ROUND((BerM1!O158+BerM2!O158+BerM3!O158)/(zodi1+zodi2+zodi3),2)</f>
        <v>0</v>
      </c>
      <c r="W158" s="6">
        <f>ROUND(('M1-In'!U158+'M2-In'!U158+'M3-In'!U158)*7/(malu1+malu2+malu3+dima1+dima2+dima3+wome1+wome2+wome3+doje1+doje2+doje3+vrve1+vrve2+vrve3+zasa1+zasa2+zasa3+zodi1+zodi2+zodi3),2)</f>
        <v>0</v>
      </c>
      <c r="X158" s="6">
        <f t="shared" si="102"/>
        <v>0</v>
      </c>
      <c r="Y158" s="16">
        <f t="shared" si="103"/>
        <v>0</v>
      </c>
      <c r="Z158" s="42">
        <f t="shared" si="104"/>
        <v>1</v>
      </c>
      <c r="AA158" s="16" t="str">
        <f t="shared" si="105"/>
        <v>Teilzeit</v>
      </c>
      <c r="AB158" s="16">
        <f>'M1-In'!AG158+'M1-In'!AH158+'M2-In'!AG158+'M2-In'!AH158+'M3-In'!AG158+'M3-In'!AH158</f>
        <v>0</v>
      </c>
      <c r="AC158" s="16">
        <f t="shared" si="106"/>
        <v>0</v>
      </c>
      <c r="AD158" s="16">
        <f t="shared" si="87"/>
        <v>0</v>
      </c>
      <c r="AE158" s="16">
        <f>'M1-In'!AI158+'M2-In'!AI158+'M3-In'!AI158</f>
        <v>0</v>
      </c>
      <c r="AF158" s="16">
        <f t="shared" si="107"/>
        <v>0</v>
      </c>
      <c r="AG158" s="16">
        <f t="shared" si="88"/>
        <v>0</v>
      </c>
      <c r="AH158" s="16">
        <f>'M1-In'!AJ158+'M2-In'!AJ158+'M3-In'!AJ158</f>
        <v>0</v>
      </c>
      <c r="AI158" s="16">
        <f t="shared" si="108"/>
        <v>0</v>
      </c>
      <c r="AJ158" s="16">
        <f t="shared" si="89"/>
        <v>0</v>
      </c>
      <c r="AK158" s="16">
        <f>'M1-In'!AK158+'M2-In'!AK158+'M3-In'!AK158</f>
        <v>0</v>
      </c>
      <c r="AL158" s="16">
        <f t="shared" si="109"/>
        <v>0</v>
      </c>
      <c r="AM158" s="16">
        <f t="shared" si="90"/>
        <v>0</v>
      </c>
      <c r="AN158" s="16">
        <f>'M1-In'!AL158+'M2-In'!AL158+'M3-In'!AL158</f>
        <v>0</v>
      </c>
      <c r="AO158" s="16">
        <f t="shared" si="110"/>
        <v>0</v>
      </c>
      <c r="AP158" s="16">
        <f t="shared" si="91"/>
        <v>0</v>
      </c>
      <c r="AQ158" s="16">
        <f>'M1-In'!AM158+'M2-In'!AM158+'M3-In'!AM158</f>
        <v>0</v>
      </c>
      <c r="AR158" s="16">
        <f t="shared" si="111"/>
        <v>0</v>
      </c>
      <c r="AS158" s="16">
        <f t="shared" si="92"/>
        <v>0</v>
      </c>
      <c r="AT158" s="16">
        <f>BerM1!AO158+BerM2!AO158+BerM3!AO158</f>
        <v>0</v>
      </c>
      <c r="AU158" s="16">
        <f t="shared" si="112"/>
        <v>0</v>
      </c>
      <c r="AV158" s="16">
        <f t="shared" si="93"/>
        <v>0</v>
      </c>
      <c r="AW158" s="16">
        <f ca="1">IF(A158=1,"Verbessern",MIN(gmk,BerM1!AQ158+BerM2!AQ158+BerM3!AQ158))</f>
        <v>0</v>
      </c>
      <c r="AX158" s="16">
        <f t="shared" ca="1" si="94"/>
        <v>0</v>
      </c>
      <c r="AY158" s="16">
        <f t="shared" ca="1" si="95"/>
        <v>0</v>
      </c>
      <c r="AZ158" s="16">
        <f t="shared" ca="1" si="96"/>
        <v>0</v>
      </c>
      <c r="BA158" s="6">
        <f t="shared" si="113"/>
        <v>0</v>
      </c>
      <c r="BB158" s="6">
        <f t="shared" si="97"/>
        <v>0</v>
      </c>
      <c r="BC158" s="285">
        <f t="shared" si="114"/>
        <v>0</v>
      </c>
      <c r="BD158" s="16">
        <f t="shared" ca="1" si="98"/>
        <v>0</v>
      </c>
      <c r="BE158" s="42">
        <f t="shared" ca="1" si="99"/>
        <v>0</v>
      </c>
      <c r="BF158" s="16">
        <f ca="1">IF(A158=1,"Verbessern",BerM1!AT158+BerM2!AT158+BerM3!AT158)</f>
        <v>0</v>
      </c>
      <c r="BG158" s="16">
        <f t="shared" ca="1" si="115"/>
        <v>0</v>
      </c>
      <c r="BH158" s="16">
        <f t="shared" ca="1" si="116"/>
        <v>0</v>
      </c>
      <c r="BI158" s="16">
        <f t="shared" ca="1" si="117"/>
        <v>0</v>
      </c>
      <c r="BJ158" s="16">
        <f t="shared" ca="1" si="118"/>
        <v>0</v>
      </c>
      <c r="BK158" s="16">
        <f t="shared" ca="1" si="100"/>
        <v>0</v>
      </c>
      <c r="BL158" s="6">
        <f t="shared" ca="1" si="101"/>
        <v>0</v>
      </c>
      <c r="BM158" s="92">
        <f t="shared" ca="1" si="119"/>
        <v>0</v>
      </c>
      <c r="BN158" s="16">
        <f t="shared" ca="1" si="120"/>
        <v>0</v>
      </c>
      <c r="BO158" s="16" t="str">
        <f t="shared" si="121"/>
        <v>OK</v>
      </c>
      <c r="BP158" s="16">
        <f t="shared" si="122"/>
        <v>0</v>
      </c>
      <c r="BQ158" s="93"/>
      <c r="BR158" s="16">
        <f t="shared" si="123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43101</v>
      </c>
      <c r="D159" s="65">
        <f>Ident!F159-C159+1-(INT((CHOOSE(WEEKDAY(C159),0,1,2,3,4,5,6)+(Ident!F159-C159+1))/7))-(INT((CHOOSE(WEEKDAY(C159),6,0,1,2,3,4,5)+(Ident!F159-C159+1))/7))</f>
        <v>-30785</v>
      </c>
      <c r="E159" s="6">
        <f>Kal!B$13-C159+1-(INT((CHOOSE(WEEKDAY(C159),0,1,2,3,4,5,6)+(Kal!B$13-C159+1))/7))-(INT((CHOOSE(WEEKDAY(C159),6,0,1,2,3,4,5)+(Kal!B$13-C159+1))/7))</f>
        <v>65</v>
      </c>
      <c r="F159" s="6">
        <f>Ident!F159-Kal!A$11+1-(INT((CHOOSE(WEEKDAY(Kal!A$11),0,1,2,3,4,5,6)+(Ident!F159-Kal!A$11+1))/7))-(INT((CHOOSE(WEEKDAY(Kal!A$11),6,0,1,2,3,4,5)+(Ident!F159-Kal!A$11+1))/7))</f>
        <v>-30785</v>
      </c>
      <c r="G159" s="6">
        <f>IF(AND(Ident!E159&lt;&gt;0,Ident!F159&lt;&gt;0),D159,IF(AND(Ident!E159&lt;&gt;0,Ident!F159=0),E159,IF(AND(Ident!E159=0,Ident!F159&lt;&gt;0),F159,ad5kw)))</f>
        <v>65</v>
      </c>
      <c r="H159" s="75">
        <f>ROUND(G159*Ident!L159,2)</f>
        <v>0</v>
      </c>
      <c r="I159" s="82"/>
      <c r="J159" s="73">
        <f>BerM1!W159+BerM2!W159+BerM3!W159</f>
        <v>0</v>
      </c>
      <c r="K159" s="73">
        <f t="shared" si="84"/>
        <v>0</v>
      </c>
      <c r="L159" s="73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6">
        <f>ROUND((BerM1!I159+BerM2!I159+BerM3!I159)/(malu1+malu2+malu3),2)</f>
        <v>0</v>
      </c>
      <c r="Q159" s="6">
        <f>ROUND((BerM1!J159+BerM2!J159+BerM3!J159)/(dima1+dima2+dima3),2)</f>
        <v>0</v>
      </c>
      <c r="R159" s="6">
        <f>ROUND((BerM1!K159+BerM2!K159+BerM3!K159)/(wome1+wome2+wome3),2)</f>
        <v>0</v>
      </c>
      <c r="S159" s="6">
        <f>ROUND((BerM1!L159+BerM2!L159+BerM3!L159)/(doje1+doje2+doje3),2)</f>
        <v>0</v>
      </c>
      <c r="T159" s="6">
        <f>ROUND((BerM1!M159+BerM2!M159+BerM3!M159)/(vrve1+vrve2+vrve3),2)</f>
        <v>0</v>
      </c>
      <c r="U159" s="6">
        <f>ROUND((BerM1!N159+BerM2!N159+BerM3!N159)/(zasa1+zasa2+zasa3),2)</f>
        <v>0</v>
      </c>
      <c r="V159" s="6">
        <f>ROUND((BerM1!O159+BerM2!O159+BerM3!O159)/(zodi1+zodi2+zodi3),2)</f>
        <v>0</v>
      </c>
      <c r="W159" s="6">
        <f>ROUND(('M1-In'!U159+'M2-In'!U159+'M3-In'!U159)*7/(malu1+malu2+malu3+dima1+dima2+dima3+wome1+wome2+wome3+doje1+doje2+doje3+vrve1+vrve2+vrve3+zasa1+zasa2+zasa3+zodi1+zodi2+zodi3),2)</f>
        <v>0</v>
      </c>
      <c r="X159" s="6">
        <f t="shared" si="102"/>
        <v>0</v>
      </c>
      <c r="Y159" s="16">
        <f t="shared" si="103"/>
        <v>0</v>
      </c>
      <c r="Z159" s="42">
        <f t="shared" si="104"/>
        <v>1</v>
      </c>
      <c r="AA159" s="16" t="str">
        <f t="shared" si="105"/>
        <v>Teilzeit</v>
      </c>
      <c r="AB159" s="16">
        <f>'M1-In'!AG159+'M1-In'!AH159+'M2-In'!AG159+'M2-In'!AH159+'M3-In'!AG159+'M3-In'!AH159</f>
        <v>0</v>
      </c>
      <c r="AC159" s="16">
        <f t="shared" si="106"/>
        <v>0</v>
      </c>
      <c r="AD159" s="16">
        <f t="shared" si="87"/>
        <v>0</v>
      </c>
      <c r="AE159" s="16">
        <f>'M1-In'!AI159+'M2-In'!AI159+'M3-In'!AI159</f>
        <v>0</v>
      </c>
      <c r="AF159" s="16">
        <f t="shared" si="107"/>
        <v>0</v>
      </c>
      <c r="AG159" s="16">
        <f t="shared" si="88"/>
        <v>0</v>
      </c>
      <c r="AH159" s="16">
        <f>'M1-In'!AJ159+'M2-In'!AJ159+'M3-In'!AJ159</f>
        <v>0</v>
      </c>
      <c r="AI159" s="16">
        <f t="shared" si="108"/>
        <v>0</v>
      </c>
      <c r="AJ159" s="16">
        <f t="shared" si="89"/>
        <v>0</v>
      </c>
      <c r="AK159" s="16">
        <f>'M1-In'!AK159+'M2-In'!AK159+'M3-In'!AK159</f>
        <v>0</v>
      </c>
      <c r="AL159" s="16">
        <f t="shared" si="109"/>
        <v>0</v>
      </c>
      <c r="AM159" s="16">
        <f t="shared" si="90"/>
        <v>0</v>
      </c>
      <c r="AN159" s="16">
        <f>'M1-In'!AL159+'M2-In'!AL159+'M3-In'!AL159</f>
        <v>0</v>
      </c>
      <c r="AO159" s="16">
        <f t="shared" si="110"/>
        <v>0</v>
      </c>
      <c r="AP159" s="16">
        <f t="shared" si="91"/>
        <v>0</v>
      </c>
      <c r="AQ159" s="16">
        <f>'M1-In'!AM159+'M2-In'!AM159+'M3-In'!AM159</f>
        <v>0</v>
      </c>
      <c r="AR159" s="16">
        <f t="shared" si="111"/>
        <v>0</v>
      </c>
      <c r="AS159" s="16">
        <f t="shared" si="92"/>
        <v>0</v>
      </c>
      <c r="AT159" s="16">
        <f>BerM1!AO159+BerM2!AO159+BerM3!AO159</f>
        <v>0</v>
      </c>
      <c r="AU159" s="16">
        <f t="shared" si="112"/>
        <v>0</v>
      </c>
      <c r="AV159" s="16">
        <f t="shared" si="93"/>
        <v>0</v>
      </c>
      <c r="AW159" s="16">
        <f ca="1">IF(A159=1,"Verbessern",MIN(gmk,BerM1!AQ159+BerM2!AQ159+BerM3!AQ159))</f>
        <v>0</v>
      </c>
      <c r="AX159" s="16">
        <f t="shared" ca="1" si="94"/>
        <v>0</v>
      </c>
      <c r="AY159" s="16">
        <f t="shared" ca="1" si="95"/>
        <v>0</v>
      </c>
      <c r="AZ159" s="16">
        <f t="shared" ca="1" si="96"/>
        <v>0</v>
      </c>
      <c r="BA159" s="6">
        <f t="shared" si="113"/>
        <v>0</v>
      </c>
      <c r="BB159" s="6">
        <f t="shared" si="97"/>
        <v>0</v>
      </c>
      <c r="BC159" s="285">
        <f t="shared" si="114"/>
        <v>0</v>
      </c>
      <c r="BD159" s="16">
        <f t="shared" ca="1" si="98"/>
        <v>0</v>
      </c>
      <c r="BE159" s="42">
        <f t="shared" ca="1" si="99"/>
        <v>0</v>
      </c>
      <c r="BF159" s="16">
        <f ca="1">IF(A159=1,"Verbessern",BerM1!AT159+BerM2!AT159+BerM3!AT159)</f>
        <v>0</v>
      </c>
      <c r="BG159" s="16">
        <f t="shared" ca="1" si="115"/>
        <v>0</v>
      </c>
      <c r="BH159" s="16">
        <f t="shared" ca="1" si="116"/>
        <v>0</v>
      </c>
      <c r="BI159" s="16">
        <f t="shared" ca="1" si="117"/>
        <v>0</v>
      </c>
      <c r="BJ159" s="16">
        <f t="shared" ca="1" si="118"/>
        <v>0</v>
      </c>
      <c r="BK159" s="16">
        <f t="shared" ca="1" si="100"/>
        <v>0</v>
      </c>
      <c r="BL159" s="6">
        <f t="shared" ca="1" si="101"/>
        <v>0</v>
      </c>
      <c r="BM159" s="92">
        <f t="shared" ca="1" si="119"/>
        <v>0</v>
      </c>
      <c r="BN159" s="16">
        <f t="shared" ca="1" si="120"/>
        <v>0</v>
      </c>
      <c r="BO159" s="16" t="str">
        <f t="shared" si="121"/>
        <v>OK</v>
      </c>
      <c r="BP159" s="16">
        <f t="shared" si="122"/>
        <v>0</v>
      </c>
      <c r="BQ159" s="93"/>
      <c r="BR159" s="16">
        <f t="shared" si="123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43101</v>
      </c>
      <c r="D160" s="65">
        <f>Ident!F160-C160+1-(INT((CHOOSE(WEEKDAY(C160),0,1,2,3,4,5,6)+(Ident!F160-C160+1))/7))-(INT((CHOOSE(WEEKDAY(C160),6,0,1,2,3,4,5)+(Ident!F160-C160+1))/7))</f>
        <v>-30785</v>
      </c>
      <c r="E160" s="6">
        <f>Kal!B$13-C160+1-(INT((CHOOSE(WEEKDAY(C160),0,1,2,3,4,5,6)+(Kal!B$13-C160+1))/7))-(INT((CHOOSE(WEEKDAY(C160),6,0,1,2,3,4,5)+(Kal!B$13-C160+1))/7))</f>
        <v>65</v>
      </c>
      <c r="F160" s="6">
        <f>Ident!F160-Kal!A$11+1-(INT((CHOOSE(WEEKDAY(Kal!A$11),0,1,2,3,4,5,6)+(Ident!F160-Kal!A$11+1))/7))-(INT((CHOOSE(WEEKDAY(Kal!A$11),6,0,1,2,3,4,5)+(Ident!F160-Kal!A$11+1))/7))</f>
        <v>-30785</v>
      </c>
      <c r="G160" s="6">
        <f>IF(AND(Ident!E160&lt;&gt;0,Ident!F160&lt;&gt;0),D160,IF(AND(Ident!E160&lt;&gt;0,Ident!F160=0),E160,IF(AND(Ident!E160=0,Ident!F160&lt;&gt;0),F160,ad5kw)))</f>
        <v>65</v>
      </c>
      <c r="H160" s="75">
        <f>ROUND(G160*Ident!L160,2)</f>
        <v>0</v>
      </c>
      <c r="I160" s="82"/>
      <c r="J160" s="73">
        <f>BerM1!W160+BerM2!W160+BerM3!W160</f>
        <v>0</v>
      </c>
      <c r="K160" s="73">
        <f t="shared" si="84"/>
        <v>0</v>
      </c>
      <c r="L160" s="73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6">
        <f>ROUND((BerM1!I160+BerM2!I160+BerM3!I160)/(malu1+malu2+malu3),2)</f>
        <v>0</v>
      </c>
      <c r="Q160" s="6">
        <f>ROUND((BerM1!J160+BerM2!J160+BerM3!J160)/(dima1+dima2+dima3),2)</f>
        <v>0</v>
      </c>
      <c r="R160" s="6">
        <f>ROUND((BerM1!K160+BerM2!K160+BerM3!K160)/(wome1+wome2+wome3),2)</f>
        <v>0</v>
      </c>
      <c r="S160" s="6">
        <f>ROUND((BerM1!L160+BerM2!L160+BerM3!L160)/(doje1+doje2+doje3),2)</f>
        <v>0</v>
      </c>
      <c r="T160" s="6">
        <f>ROUND((BerM1!M160+BerM2!M160+BerM3!M160)/(vrve1+vrve2+vrve3),2)</f>
        <v>0</v>
      </c>
      <c r="U160" s="6">
        <f>ROUND((BerM1!N160+BerM2!N160+BerM3!N160)/(zasa1+zasa2+zasa3),2)</f>
        <v>0</v>
      </c>
      <c r="V160" s="6">
        <f>ROUND((BerM1!O160+BerM2!O160+BerM3!O160)/(zodi1+zodi2+zodi3),2)</f>
        <v>0</v>
      </c>
      <c r="W160" s="6">
        <f>ROUND(('M1-In'!U160+'M2-In'!U160+'M3-In'!U160)*7/(malu1+malu2+malu3+dima1+dima2+dima3+wome1+wome2+wome3+doje1+doje2+doje3+vrve1+vrve2+vrve3+zasa1+zasa2+zasa3+zodi1+zodi2+zodi3),2)</f>
        <v>0</v>
      </c>
      <c r="X160" s="6">
        <f t="shared" si="102"/>
        <v>0</v>
      </c>
      <c r="Y160" s="16">
        <f t="shared" si="103"/>
        <v>0</v>
      </c>
      <c r="Z160" s="42">
        <f t="shared" si="104"/>
        <v>1</v>
      </c>
      <c r="AA160" s="16" t="str">
        <f t="shared" si="105"/>
        <v>Teilzeit</v>
      </c>
      <c r="AB160" s="16">
        <f>'M1-In'!AG160+'M1-In'!AH160+'M2-In'!AG160+'M2-In'!AH160+'M3-In'!AG160+'M3-In'!AH160</f>
        <v>0</v>
      </c>
      <c r="AC160" s="16">
        <f t="shared" si="106"/>
        <v>0</v>
      </c>
      <c r="AD160" s="16">
        <f t="shared" si="87"/>
        <v>0</v>
      </c>
      <c r="AE160" s="16">
        <f>'M1-In'!AI160+'M2-In'!AI160+'M3-In'!AI160</f>
        <v>0</v>
      </c>
      <c r="AF160" s="16">
        <f t="shared" si="107"/>
        <v>0</v>
      </c>
      <c r="AG160" s="16">
        <f t="shared" si="88"/>
        <v>0</v>
      </c>
      <c r="AH160" s="16">
        <f>'M1-In'!AJ160+'M2-In'!AJ160+'M3-In'!AJ160</f>
        <v>0</v>
      </c>
      <c r="AI160" s="16">
        <f t="shared" si="108"/>
        <v>0</v>
      </c>
      <c r="AJ160" s="16">
        <f t="shared" si="89"/>
        <v>0</v>
      </c>
      <c r="AK160" s="16">
        <f>'M1-In'!AK160+'M2-In'!AK160+'M3-In'!AK160</f>
        <v>0</v>
      </c>
      <c r="AL160" s="16">
        <f t="shared" si="109"/>
        <v>0</v>
      </c>
      <c r="AM160" s="16">
        <f t="shared" si="90"/>
        <v>0</v>
      </c>
      <c r="AN160" s="16">
        <f>'M1-In'!AL160+'M2-In'!AL160+'M3-In'!AL160</f>
        <v>0</v>
      </c>
      <c r="AO160" s="16">
        <f t="shared" si="110"/>
        <v>0</v>
      </c>
      <c r="AP160" s="16">
        <f t="shared" si="91"/>
        <v>0</v>
      </c>
      <c r="AQ160" s="16">
        <f>'M1-In'!AM160+'M2-In'!AM160+'M3-In'!AM160</f>
        <v>0</v>
      </c>
      <c r="AR160" s="16">
        <f t="shared" si="111"/>
        <v>0</v>
      </c>
      <c r="AS160" s="16">
        <f t="shared" si="92"/>
        <v>0</v>
      </c>
      <c r="AT160" s="16">
        <f>BerM1!AO160+BerM2!AO160+BerM3!AO160</f>
        <v>0</v>
      </c>
      <c r="AU160" s="16">
        <f t="shared" si="112"/>
        <v>0</v>
      </c>
      <c r="AV160" s="16">
        <f t="shared" si="93"/>
        <v>0</v>
      </c>
      <c r="AW160" s="16">
        <f ca="1">IF(A160=1,"Verbessern",MIN(gmk,BerM1!AQ160+BerM2!AQ160+BerM3!AQ160))</f>
        <v>0</v>
      </c>
      <c r="AX160" s="16">
        <f t="shared" ca="1" si="94"/>
        <v>0</v>
      </c>
      <c r="AY160" s="16">
        <f t="shared" ca="1" si="95"/>
        <v>0</v>
      </c>
      <c r="AZ160" s="16">
        <f t="shared" ca="1" si="96"/>
        <v>0</v>
      </c>
      <c r="BA160" s="6">
        <f t="shared" si="113"/>
        <v>0</v>
      </c>
      <c r="BB160" s="6">
        <f t="shared" si="97"/>
        <v>0</v>
      </c>
      <c r="BC160" s="285">
        <f t="shared" si="114"/>
        <v>0</v>
      </c>
      <c r="BD160" s="16">
        <f t="shared" ca="1" si="98"/>
        <v>0</v>
      </c>
      <c r="BE160" s="42">
        <f t="shared" ca="1" si="99"/>
        <v>0</v>
      </c>
      <c r="BF160" s="16">
        <f ca="1">IF(A160=1,"Verbessern",BerM1!AT160+BerM2!AT160+BerM3!AT160)</f>
        <v>0</v>
      </c>
      <c r="BG160" s="16">
        <f t="shared" ca="1" si="115"/>
        <v>0</v>
      </c>
      <c r="BH160" s="16">
        <f t="shared" ca="1" si="116"/>
        <v>0</v>
      </c>
      <c r="BI160" s="16">
        <f t="shared" ca="1" si="117"/>
        <v>0</v>
      </c>
      <c r="BJ160" s="16">
        <f t="shared" ca="1" si="118"/>
        <v>0</v>
      </c>
      <c r="BK160" s="16">
        <f t="shared" ca="1" si="100"/>
        <v>0</v>
      </c>
      <c r="BL160" s="6">
        <f t="shared" ca="1" si="101"/>
        <v>0</v>
      </c>
      <c r="BM160" s="92">
        <f t="shared" ca="1" si="119"/>
        <v>0</v>
      </c>
      <c r="BN160" s="16">
        <f t="shared" ca="1" si="120"/>
        <v>0</v>
      </c>
      <c r="BO160" s="16" t="str">
        <f t="shared" si="121"/>
        <v>OK</v>
      </c>
      <c r="BP160" s="16">
        <f t="shared" si="122"/>
        <v>0</v>
      </c>
      <c r="BQ160" s="93"/>
      <c r="BR160" s="16">
        <f t="shared" si="123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43101</v>
      </c>
      <c r="D161" s="65">
        <f>Ident!F161-C161+1-(INT((CHOOSE(WEEKDAY(C161),0,1,2,3,4,5,6)+(Ident!F161-C161+1))/7))-(INT((CHOOSE(WEEKDAY(C161),6,0,1,2,3,4,5)+(Ident!F161-C161+1))/7))</f>
        <v>-30785</v>
      </c>
      <c r="E161" s="6">
        <f>Kal!B$13-C161+1-(INT((CHOOSE(WEEKDAY(C161),0,1,2,3,4,5,6)+(Kal!B$13-C161+1))/7))-(INT((CHOOSE(WEEKDAY(C161),6,0,1,2,3,4,5)+(Kal!B$13-C161+1))/7))</f>
        <v>65</v>
      </c>
      <c r="F161" s="6">
        <f>Ident!F161-Kal!A$11+1-(INT((CHOOSE(WEEKDAY(Kal!A$11),0,1,2,3,4,5,6)+(Ident!F161-Kal!A$11+1))/7))-(INT((CHOOSE(WEEKDAY(Kal!A$11),6,0,1,2,3,4,5)+(Ident!F161-Kal!A$11+1))/7))</f>
        <v>-30785</v>
      </c>
      <c r="G161" s="6">
        <f>IF(AND(Ident!E161&lt;&gt;0,Ident!F161&lt;&gt;0),D161,IF(AND(Ident!E161&lt;&gt;0,Ident!F161=0),E161,IF(AND(Ident!E161=0,Ident!F161&lt;&gt;0),F161,ad5kw)))</f>
        <v>65</v>
      </c>
      <c r="H161" s="75">
        <f>ROUND(G161*Ident!L161,2)</f>
        <v>0</v>
      </c>
      <c r="I161" s="82"/>
      <c r="J161" s="73">
        <f>BerM1!W161+BerM2!W161+BerM3!W161</f>
        <v>0</v>
      </c>
      <c r="K161" s="73">
        <f t="shared" si="84"/>
        <v>0</v>
      </c>
      <c r="L161" s="73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6">
        <f>ROUND((BerM1!I161+BerM2!I161+BerM3!I161)/(malu1+malu2+malu3),2)</f>
        <v>0</v>
      </c>
      <c r="Q161" s="6">
        <f>ROUND((BerM1!J161+BerM2!J161+BerM3!J161)/(dima1+dima2+dima3),2)</f>
        <v>0</v>
      </c>
      <c r="R161" s="6">
        <f>ROUND((BerM1!K161+BerM2!K161+BerM3!K161)/(wome1+wome2+wome3),2)</f>
        <v>0</v>
      </c>
      <c r="S161" s="6">
        <f>ROUND((BerM1!L161+BerM2!L161+BerM3!L161)/(doje1+doje2+doje3),2)</f>
        <v>0</v>
      </c>
      <c r="T161" s="6">
        <f>ROUND((BerM1!M161+BerM2!M161+BerM3!M161)/(vrve1+vrve2+vrve3),2)</f>
        <v>0</v>
      </c>
      <c r="U161" s="6">
        <f>ROUND((BerM1!N161+BerM2!N161+BerM3!N161)/(zasa1+zasa2+zasa3),2)</f>
        <v>0</v>
      </c>
      <c r="V161" s="6">
        <f>ROUND((BerM1!O161+BerM2!O161+BerM3!O161)/(zodi1+zodi2+zodi3),2)</f>
        <v>0</v>
      </c>
      <c r="W161" s="6">
        <f>ROUND(('M1-In'!U161+'M2-In'!U161+'M3-In'!U161)*7/(malu1+malu2+malu3+dima1+dima2+dima3+wome1+wome2+wome3+doje1+doje2+doje3+vrve1+vrve2+vrve3+zasa1+zasa2+zasa3+zodi1+zodi2+zodi3),2)</f>
        <v>0</v>
      </c>
      <c r="X161" s="6">
        <f t="shared" si="102"/>
        <v>0</v>
      </c>
      <c r="Y161" s="16">
        <f t="shared" si="103"/>
        <v>0</v>
      </c>
      <c r="Z161" s="42">
        <f t="shared" si="104"/>
        <v>1</v>
      </c>
      <c r="AA161" s="16" t="str">
        <f t="shared" si="105"/>
        <v>Teilzeit</v>
      </c>
      <c r="AB161" s="16">
        <f>'M1-In'!AG161+'M1-In'!AH161+'M2-In'!AG161+'M2-In'!AH161+'M3-In'!AG161+'M3-In'!AH161</f>
        <v>0</v>
      </c>
      <c r="AC161" s="16">
        <f t="shared" si="106"/>
        <v>0</v>
      </c>
      <c r="AD161" s="16">
        <f t="shared" si="87"/>
        <v>0</v>
      </c>
      <c r="AE161" s="16">
        <f>'M1-In'!AI161+'M2-In'!AI161+'M3-In'!AI161</f>
        <v>0</v>
      </c>
      <c r="AF161" s="16">
        <f t="shared" si="107"/>
        <v>0</v>
      </c>
      <c r="AG161" s="16">
        <f t="shared" si="88"/>
        <v>0</v>
      </c>
      <c r="AH161" s="16">
        <f>'M1-In'!AJ161+'M2-In'!AJ161+'M3-In'!AJ161</f>
        <v>0</v>
      </c>
      <c r="AI161" s="16">
        <f t="shared" si="108"/>
        <v>0</v>
      </c>
      <c r="AJ161" s="16">
        <f t="shared" si="89"/>
        <v>0</v>
      </c>
      <c r="AK161" s="16">
        <f>'M1-In'!AK161+'M2-In'!AK161+'M3-In'!AK161</f>
        <v>0</v>
      </c>
      <c r="AL161" s="16">
        <f t="shared" si="109"/>
        <v>0</v>
      </c>
      <c r="AM161" s="16">
        <f t="shared" si="90"/>
        <v>0</v>
      </c>
      <c r="AN161" s="16">
        <f>'M1-In'!AL161+'M2-In'!AL161+'M3-In'!AL161</f>
        <v>0</v>
      </c>
      <c r="AO161" s="16">
        <f t="shared" si="110"/>
        <v>0</v>
      </c>
      <c r="AP161" s="16">
        <f t="shared" si="91"/>
        <v>0</v>
      </c>
      <c r="AQ161" s="16">
        <f>'M1-In'!AM161+'M2-In'!AM161+'M3-In'!AM161</f>
        <v>0</v>
      </c>
      <c r="AR161" s="16">
        <f t="shared" si="111"/>
        <v>0</v>
      </c>
      <c r="AS161" s="16">
        <f t="shared" si="92"/>
        <v>0</v>
      </c>
      <c r="AT161" s="16">
        <f>BerM1!AO161+BerM2!AO161+BerM3!AO161</f>
        <v>0</v>
      </c>
      <c r="AU161" s="16">
        <f t="shared" si="112"/>
        <v>0</v>
      </c>
      <c r="AV161" s="16">
        <f t="shared" si="93"/>
        <v>0</v>
      </c>
      <c r="AW161" s="16">
        <f ca="1">IF(A161=1,"Verbessern",MIN(gmk,BerM1!AQ161+BerM2!AQ161+BerM3!AQ161))</f>
        <v>0</v>
      </c>
      <c r="AX161" s="16">
        <f t="shared" ca="1" si="94"/>
        <v>0</v>
      </c>
      <c r="AY161" s="16">
        <f t="shared" ca="1" si="95"/>
        <v>0</v>
      </c>
      <c r="AZ161" s="16">
        <f t="shared" ca="1" si="96"/>
        <v>0</v>
      </c>
      <c r="BA161" s="6">
        <f t="shared" si="113"/>
        <v>0</v>
      </c>
      <c r="BB161" s="6">
        <f t="shared" si="97"/>
        <v>0</v>
      </c>
      <c r="BC161" s="285">
        <f t="shared" si="114"/>
        <v>0</v>
      </c>
      <c r="BD161" s="16">
        <f t="shared" ca="1" si="98"/>
        <v>0</v>
      </c>
      <c r="BE161" s="42">
        <f t="shared" ca="1" si="99"/>
        <v>0</v>
      </c>
      <c r="BF161" s="16">
        <f ca="1">IF(A161=1,"Verbessern",BerM1!AT161+BerM2!AT161+BerM3!AT161)</f>
        <v>0</v>
      </c>
      <c r="BG161" s="16">
        <f t="shared" ca="1" si="115"/>
        <v>0</v>
      </c>
      <c r="BH161" s="16">
        <f t="shared" ca="1" si="116"/>
        <v>0</v>
      </c>
      <c r="BI161" s="16">
        <f t="shared" ca="1" si="117"/>
        <v>0</v>
      </c>
      <c r="BJ161" s="16">
        <f t="shared" ca="1" si="118"/>
        <v>0</v>
      </c>
      <c r="BK161" s="16">
        <f t="shared" ca="1" si="100"/>
        <v>0</v>
      </c>
      <c r="BL161" s="6">
        <f t="shared" ca="1" si="101"/>
        <v>0</v>
      </c>
      <c r="BM161" s="92">
        <f t="shared" ca="1" si="119"/>
        <v>0</v>
      </c>
      <c r="BN161" s="16">
        <f t="shared" ca="1" si="120"/>
        <v>0</v>
      </c>
      <c r="BO161" s="16" t="str">
        <f t="shared" si="121"/>
        <v>OK</v>
      </c>
      <c r="BP161" s="16">
        <f t="shared" si="122"/>
        <v>0</v>
      </c>
      <c r="BQ161" s="93"/>
      <c r="BR161" s="16">
        <f t="shared" si="123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43101</v>
      </c>
      <c r="D162" s="65">
        <f>Ident!F162-C162+1-(INT((CHOOSE(WEEKDAY(C162),0,1,2,3,4,5,6)+(Ident!F162-C162+1))/7))-(INT((CHOOSE(WEEKDAY(C162),6,0,1,2,3,4,5)+(Ident!F162-C162+1))/7))</f>
        <v>-30785</v>
      </c>
      <c r="E162" s="6">
        <f>Kal!B$13-C162+1-(INT((CHOOSE(WEEKDAY(C162),0,1,2,3,4,5,6)+(Kal!B$13-C162+1))/7))-(INT((CHOOSE(WEEKDAY(C162),6,0,1,2,3,4,5)+(Kal!B$13-C162+1))/7))</f>
        <v>65</v>
      </c>
      <c r="F162" s="6">
        <f>Ident!F162-Kal!A$11+1-(INT((CHOOSE(WEEKDAY(Kal!A$11),0,1,2,3,4,5,6)+(Ident!F162-Kal!A$11+1))/7))-(INT((CHOOSE(WEEKDAY(Kal!A$11),6,0,1,2,3,4,5)+(Ident!F162-Kal!A$11+1))/7))</f>
        <v>-30785</v>
      </c>
      <c r="G162" s="6">
        <f>IF(AND(Ident!E162&lt;&gt;0,Ident!F162&lt;&gt;0),D162,IF(AND(Ident!E162&lt;&gt;0,Ident!F162=0),E162,IF(AND(Ident!E162=0,Ident!F162&lt;&gt;0),F162,ad5kw)))</f>
        <v>65</v>
      </c>
      <c r="H162" s="75">
        <f>ROUND(G162*Ident!L162,2)</f>
        <v>0</v>
      </c>
      <c r="I162" s="82"/>
      <c r="J162" s="73">
        <f>BerM1!W162+BerM2!W162+BerM3!W162</f>
        <v>0</v>
      </c>
      <c r="K162" s="73">
        <f t="shared" si="84"/>
        <v>0</v>
      </c>
      <c r="L162" s="73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6">
        <f>ROUND((BerM1!I162+BerM2!I162+BerM3!I162)/(malu1+malu2+malu3),2)</f>
        <v>0</v>
      </c>
      <c r="Q162" s="6">
        <f>ROUND((BerM1!J162+BerM2!J162+BerM3!J162)/(dima1+dima2+dima3),2)</f>
        <v>0</v>
      </c>
      <c r="R162" s="6">
        <f>ROUND((BerM1!K162+BerM2!K162+BerM3!K162)/(wome1+wome2+wome3),2)</f>
        <v>0</v>
      </c>
      <c r="S162" s="6">
        <f>ROUND((BerM1!L162+BerM2!L162+BerM3!L162)/(doje1+doje2+doje3),2)</f>
        <v>0</v>
      </c>
      <c r="T162" s="6">
        <f>ROUND((BerM1!M162+BerM2!M162+BerM3!M162)/(vrve1+vrve2+vrve3),2)</f>
        <v>0</v>
      </c>
      <c r="U162" s="6">
        <f>ROUND((BerM1!N162+BerM2!N162+BerM3!N162)/(zasa1+zasa2+zasa3),2)</f>
        <v>0</v>
      </c>
      <c r="V162" s="6">
        <f>ROUND((BerM1!O162+BerM2!O162+BerM3!O162)/(zodi1+zodi2+zodi3),2)</f>
        <v>0</v>
      </c>
      <c r="W162" s="6">
        <f>ROUND(('M1-In'!U162+'M2-In'!U162+'M3-In'!U162)*7/(malu1+malu2+malu3+dima1+dima2+dima3+wome1+wome2+wome3+doje1+doje2+doje3+vrve1+vrve2+vrve3+zasa1+zasa2+zasa3+zodi1+zodi2+zodi3),2)</f>
        <v>0</v>
      </c>
      <c r="X162" s="6">
        <f t="shared" si="102"/>
        <v>0</v>
      </c>
      <c r="Y162" s="16">
        <f t="shared" si="103"/>
        <v>0</v>
      </c>
      <c r="Z162" s="42">
        <f t="shared" si="104"/>
        <v>1</v>
      </c>
      <c r="AA162" s="16" t="str">
        <f t="shared" si="105"/>
        <v>Teilzeit</v>
      </c>
      <c r="AB162" s="16">
        <f>'M1-In'!AG162+'M1-In'!AH162+'M2-In'!AG162+'M2-In'!AH162+'M3-In'!AG162+'M3-In'!AH162</f>
        <v>0</v>
      </c>
      <c r="AC162" s="16">
        <f t="shared" si="106"/>
        <v>0</v>
      </c>
      <c r="AD162" s="16">
        <f t="shared" si="87"/>
        <v>0</v>
      </c>
      <c r="AE162" s="16">
        <f>'M1-In'!AI162+'M2-In'!AI162+'M3-In'!AI162</f>
        <v>0</v>
      </c>
      <c r="AF162" s="16">
        <f t="shared" si="107"/>
        <v>0</v>
      </c>
      <c r="AG162" s="16">
        <f t="shared" si="88"/>
        <v>0</v>
      </c>
      <c r="AH162" s="16">
        <f>'M1-In'!AJ162+'M2-In'!AJ162+'M3-In'!AJ162</f>
        <v>0</v>
      </c>
      <c r="AI162" s="16">
        <f t="shared" si="108"/>
        <v>0</v>
      </c>
      <c r="AJ162" s="16">
        <f t="shared" si="89"/>
        <v>0</v>
      </c>
      <c r="AK162" s="16">
        <f>'M1-In'!AK162+'M2-In'!AK162+'M3-In'!AK162</f>
        <v>0</v>
      </c>
      <c r="AL162" s="16">
        <f t="shared" si="109"/>
        <v>0</v>
      </c>
      <c r="AM162" s="16">
        <f t="shared" si="90"/>
        <v>0</v>
      </c>
      <c r="AN162" s="16">
        <f>'M1-In'!AL162+'M2-In'!AL162+'M3-In'!AL162</f>
        <v>0</v>
      </c>
      <c r="AO162" s="16">
        <f t="shared" si="110"/>
        <v>0</v>
      </c>
      <c r="AP162" s="16">
        <f t="shared" si="91"/>
        <v>0</v>
      </c>
      <c r="AQ162" s="16">
        <f>'M1-In'!AM162+'M2-In'!AM162+'M3-In'!AM162</f>
        <v>0</v>
      </c>
      <c r="AR162" s="16">
        <f t="shared" si="111"/>
        <v>0</v>
      </c>
      <c r="AS162" s="16">
        <f t="shared" si="92"/>
        <v>0</v>
      </c>
      <c r="AT162" s="16">
        <f>BerM1!AO162+BerM2!AO162+BerM3!AO162</f>
        <v>0</v>
      </c>
      <c r="AU162" s="16">
        <f t="shared" si="112"/>
        <v>0</v>
      </c>
      <c r="AV162" s="16">
        <f t="shared" si="93"/>
        <v>0</v>
      </c>
      <c r="AW162" s="16">
        <f ca="1">IF(A162=1,"Verbessern",MIN(gmk,BerM1!AQ162+BerM2!AQ162+BerM3!AQ162))</f>
        <v>0</v>
      </c>
      <c r="AX162" s="16">
        <f t="shared" ca="1" si="94"/>
        <v>0</v>
      </c>
      <c r="AY162" s="16">
        <f t="shared" ca="1" si="95"/>
        <v>0</v>
      </c>
      <c r="AZ162" s="16">
        <f t="shared" ca="1" si="96"/>
        <v>0</v>
      </c>
      <c r="BA162" s="6">
        <f t="shared" si="113"/>
        <v>0</v>
      </c>
      <c r="BB162" s="6">
        <f t="shared" si="97"/>
        <v>0</v>
      </c>
      <c r="BC162" s="285">
        <f t="shared" si="114"/>
        <v>0</v>
      </c>
      <c r="BD162" s="16">
        <f t="shared" ca="1" si="98"/>
        <v>0</v>
      </c>
      <c r="BE162" s="42">
        <f t="shared" ca="1" si="99"/>
        <v>0</v>
      </c>
      <c r="BF162" s="16">
        <f ca="1">IF(A162=1,"Verbessern",BerM1!AT162+BerM2!AT162+BerM3!AT162)</f>
        <v>0</v>
      </c>
      <c r="BG162" s="16">
        <f t="shared" ca="1" si="115"/>
        <v>0</v>
      </c>
      <c r="BH162" s="16">
        <f t="shared" ca="1" si="116"/>
        <v>0</v>
      </c>
      <c r="BI162" s="16">
        <f t="shared" ca="1" si="117"/>
        <v>0</v>
      </c>
      <c r="BJ162" s="16">
        <f t="shared" ca="1" si="118"/>
        <v>0</v>
      </c>
      <c r="BK162" s="16">
        <f t="shared" ca="1" si="100"/>
        <v>0</v>
      </c>
      <c r="BL162" s="6">
        <f t="shared" ca="1" si="101"/>
        <v>0</v>
      </c>
      <c r="BM162" s="92">
        <f t="shared" ca="1" si="119"/>
        <v>0</v>
      </c>
      <c r="BN162" s="16">
        <f t="shared" ca="1" si="120"/>
        <v>0</v>
      </c>
      <c r="BO162" s="16" t="str">
        <f t="shared" si="121"/>
        <v>OK</v>
      </c>
      <c r="BP162" s="16">
        <f t="shared" si="122"/>
        <v>0</v>
      </c>
      <c r="BQ162" s="93"/>
      <c r="BR162" s="16">
        <f t="shared" si="123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43101</v>
      </c>
      <c r="D163" s="65">
        <f>Ident!F163-C163+1-(INT((CHOOSE(WEEKDAY(C163),0,1,2,3,4,5,6)+(Ident!F163-C163+1))/7))-(INT((CHOOSE(WEEKDAY(C163),6,0,1,2,3,4,5)+(Ident!F163-C163+1))/7))</f>
        <v>-30785</v>
      </c>
      <c r="E163" s="6">
        <f>Kal!B$13-C163+1-(INT((CHOOSE(WEEKDAY(C163),0,1,2,3,4,5,6)+(Kal!B$13-C163+1))/7))-(INT((CHOOSE(WEEKDAY(C163),6,0,1,2,3,4,5)+(Kal!B$13-C163+1))/7))</f>
        <v>65</v>
      </c>
      <c r="F163" s="6">
        <f>Ident!F163-Kal!A$11+1-(INT((CHOOSE(WEEKDAY(Kal!A$11),0,1,2,3,4,5,6)+(Ident!F163-Kal!A$11+1))/7))-(INT((CHOOSE(WEEKDAY(Kal!A$11),6,0,1,2,3,4,5)+(Ident!F163-Kal!A$11+1))/7))</f>
        <v>-30785</v>
      </c>
      <c r="G163" s="6">
        <f>IF(AND(Ident!E163&lt;&gt;0,Ident!F163&lt;&gt;0),D163,IF(AND(Ident!E163&lt;&gt;0,Ident!F163=0),E163,IF(AND(Ident!E163=0,Ident!F163&lt;&gt;0),F163,ad5kw)))</f>
        <v>65</v>
      </c>
      <c r="H163" s="75">
        <f>ROUND(G163*Ident!L163,2)</f>
        <v>0</v>
      </c>
      <c r="I163" s="82"/>
      <c r="J163" s="73">
        <f>BerM1!W163+BerM2!W163+BerM3!W163</f>
        <v>0</v>
      </c>
      <c r="K163" s="73">
        <f t="shared" si="84"/>
        <v>0</v>
      </c>
      <c r="L163" s="73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6">
        <f>ROUND((BerM1!I163+BerM2!I163+BerM3!I163)/(malu1+malu2+malu3),2)</f>
        <v>0</v>
      </c>
      <c r="Q163" s="6">
        <f>ROUND((BerM1!J163+BerM2!J163+BerM3!J163)/(dima1+dima2+dima3),2)</f>
        <v>0</v>
      </c>
      <c r="R163" s="6">
        <f>ROUND((BerM1!K163+BerM2!K163+BerM3!K163)/(wome1+wome2+wome3),2)</f>
        <v>0</v>
      </c>
      <c r="S163" s="6">
        <f>ROUND((BerM1!L163+BerM2!L163+BerM3!L163)/(doje1+doje2+doje3),2)</f>
        <v>0</v>
      </c>
      <c r="T163" s="6">
        <f>ROUND((BerM1!M163+BerM2!M163+BerM3!M163)/(vrve1+vrve2+vrve3),2)</f>
        <v>0</v>
      </c>
      <c r="U163" s="6">
        <f>ROUND((BerM1!N163+BerM2!N163+BerM3!N163)/(zasa1+zasa2+zasa3),2)</f>
        <v>0</v>
      </c>
      <c r="V163" s="6">
        <f>ROUND((BerM1!O163+BerM2!O163+BerM3!O163)/(zodi1+zodi2+zodi3),2)</f>
        <v>0</v>
      </c>
      <c r="W163" s="6">
        <f>ROUND(('M1-In'!U163+'M2-In'!U163+'M3-In'!U163)*7/(malu1+malu2+malu3+dima1+dima2+dima3+wome1+wome2+wome3+doje1+doje2+doje3+vrve1+vrve2+vrve3+zasa1+zasa2+zasa3+zodi1+zodi2+zodi3),2)</f>
        <v>0</v>
      </c>
      <c r="X163" s="6">
        <f t="shared" si="102"/>
        <v>0</v>
      </c>
      <c r="Y163" s="16">
        <f t="shared" si="103"/>
        <v>0</v>
      </c>
      <c r="Z163" s="42">
        <f t="shared" si="104"/>
        <v>1</v>
      </c>
      <c r="AA163" s="16" t="str">
        <f t="shared" si="105"/>
        <v>Teilzeit</v>
      </c>
      <c r="AB163" s="16">
        <f>'M1-In'!AG163+'M1-In'!AH163+'M2-In'!AG163+'M2-In'!AH163+'M3-In'!AG163+'M3-In'!AH163</f>
        <v>0</v>
      </c>
      <c r="AC163" s="16">
        <f t="shared" si="106"/>
        <v>0</v>
      </c>
      <c r="AD163" s="16">
        <f t="shared" si="87"/>
        <v>0</v>
      </c>
      <c r="AE163" s="16">
        <f>'M1-In'!AI163+'M2-In'!AI163+'M3-In'!AI163</f>
        <v>0</v>
      </c>
      <c r="AF163" s="16">
        <f t="shared" si="107"/>
        <v>0</v>
      </c>
      <c r="AG163" s="16">
        <f t="shared" si="88"/>
        <v>0</v>
      </c>
      <c r="AH163" s="16">
        <f>'M1-In'!AJ163+'M2-In'!AJ163+'M3-In'!AJ163</f>
        <v>0</v>
      </c>
      <c r="AI163" s="16">
        <f t="shared" si="108"/>
        <v>0</v>
      </c>
      <c r="AJ163" s="16">
        <f t="shared" si="89"/>
        <v>0</v>
      </c>
      <c r="AK163" s="16">
        <f>'M1-In'!AK163+'M2-In'!AK163+'M3-In'!AK163</f>
        <v>0</v>
      </c>
      <c r="AL163" s="16">
        <f t="shared" si="109"/>
        <v>0</v>
      </c>
      <c r="AM163" s="16">
        <f t="shared" si="90"/>
        <v>0</v>
      </c>
      <c r="AN163" s="16">
        <f>'M1-In'!AL163+'M2-In'!AL163+'M3-In'!AL163</f>
        <v>0</v>
      </c>
      <c r="AO163" s="16">
        <f t="shared" si="110"/>
        <v>0</v>
      </c>
      <c r="AP163" s="16">
        <f t="shared" si="91"/>
        <v>0</v>
      </c>
      <c r="AQ163" s="16">
        <f>'M1-In'!AM163+'M2-In'!AM163+'M3-In'!AM163</f>
        <v>0</v>
      </c>
      <c r="AR163" s="16">
        <f t="shared" si="111"/>
        <v>0</v>
      </c>
      <c r="AS163" s="16">
        <f t="shared" si="92"/>
        <v>0</v>
      </c>
      <c r="AT163" s="16">
        <f>BerM1!AO163+BerM2!AO163+BerM3!AO163</f>
        <v>0</v>
      </c>
      <c r="AU163" s="16">
        <f t="shared" si="112"/>
        <v>0</v>
      </c>
      <c r="AV163" s="16">
        <f t="shared" si="93"/>
        <v>0</v>
      </c>
      <c r="AW163" s="16">
        <f ca="1">IF(A163=1,"Verbessern",MIN(gmk,BerM1!AQ163+BerM2!AQ163+BerM3!AQ163))</f>
        <v>0</v>
      </c>
      <c r="AX163" s="16">
        <f t="shared" ca="1" si="94"/>
        <v>0</v>
      </c>
      <c r="AY163" s="16">
        <f t="shared" ca="1" si="95"/>
        <v>0</v>
      </c>
      <c r="AZ163" s="16">
        <f t="shared" ca="1" si="96"/>
        <v>0</v>
      </c>
      <c r="BA163" s="6">
        <f t="shared" si="113"/>
        <v>0</v>
      </c>
      <c r="BB163" s="6">
        <f t="shared" si="97"/>
        <v>0</v>
      </c>
      <c r="BC163" s="285">
        <f t="shared" si="114"/>
        <v>0</v>
      </c>
      <c r="BD163" s="16">
        <f t="shared" ca="1" si="98"/>
        <v>0</v>
      </c>
      <c r="BE163" s="42">
        <f t="shared" ca="1" si="99"/>
        <v>0</v>
      </c>
      <c r="BF163" s="16">
        <f ca="1">IF(A163=1,"Verbessern",BerM1!AT163+BerM2!AT163+BerM3!AT163)</f>
        <v>0</v>
      </c>
      <c r="BG163" s="16">
        <f t="shared" ca="1" si="115"/>
        <v>0</v>
      </c>
      <c r="BH163" s="16">
        <f t="shared" ca="1" si="116"/>
        <v>0</v>
      </c>
      <c r="BI163" s="16">
        <f t="shared" ca="1" si="117"/>
        <v>0</v>
      </c>
      <c r="BJ163" s="16">
        <f t="shared" ca="1" si="118"/>
        <v>0</v>
      </c>
      <c r="BK163" s="16">
        <f t="shared" ca="1" si="100"/>
        <v>0</v>
      </c>
      <c r="BL163" s="6">
        <f t="shared" ca="1" si="101"/>
        <v>0</v>
      </c>
      <c r="BM163" s="92">
        <f t="shared" ca="1" si="119"/>
        <v>0</v>
      </c>
      <c r="BN163" s="16">
        <f t="shared" ca="1" si="120"/>
        <v>0</v>
      </c>
      <c r="BO163" s="16" t="str">
        <f t="shared" si="121"/>
        <v>OK</v>
      </c>
      <c r="BP163" s="16">
        <f t="shared" si="122"/>
        <v>0</v>
      </c>
      <c r="BQ163" s="93"/>
      <c r="BR163" s="16">
        <f t="shared" si="123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43101</v>
      </c>
      <c r="D164" s="65">
        <f>Ident!F164-C164+1-(INT((CHOOSE(WEEKDAY(C164),0,1,2,3,4,5,6)+(Ident!F164-C164+1))/7))-(INT((CHOOSE(WEEKDAY(C164),6,0,1,2,3,4,5)+(Ident!F164-C164+1))/7))</f>
        <v>-30785</v>
      </c>
      <c r="E164" s="6">
        <f>Kal!B$13-C164+1-(INT((CHOOSE(WEEKDAY(C164),0,1,2,3,4,5,6)+(Kal!B$13-C164+1))/7))-(INT((CHOOSE(WEEKDAY(C164),6,0,1,2,3,4,5)+(Kal!B$13-C164+1))/7))</f>
        <v>65</v>
      </c>
      <c r="F164" s="6">
        <f>Ident!F164-Kal!A$11+1-(INT((CHOOSE(WEEKDAY(Kal!A$11),0,1,2,3,4,5,6)+(Ident!F164-Kal!A$11+1))/7))-(INT((CHOOSE(WEEKDAY(Kal!A$11),6,0,1,2,3,4,5)+(Ident!F164-Kal!A$11+1))/7))</f>
        <v>-30785</v>
      </c>
      <c r="G164" s="6">
        <f>IF(AND(Ident!E164&lt;&gt;0,Ident!F164&lt;&gt;0),D164,IF(AND(Ident!E164&lt;&gt;0,Ident!F164=0),E164,IF(AND(Ident!E164=0,Ident!F164&lt;&gt;0),F164,ad5kw)))</f>
        <v>65</v>
      </c>
      <c r="H164" s="75">
        <f>ROUND(G164*Ident!L164,2)</f>
        <v>0</v>
      </c>
      <c r="I164" s="82"/>
      <c r="J164" s="73">
        <f>BerM1!W164+BerM2!W164+BerM3!W164</f>
        <v>0</v>
      </c>
      <c r="K164" s="73">
        <f t="shared" si="84"/>
        <v>0</v>
      </c>
      <c r="L164" s="73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6">
        <f>ROUND((BerM1!I164+BerM2!I164+BerM3!I164)/(malu1+malu2+malu3),2)</f>
        <v>0</v>
      </c>
      <c r="Q164" s="6">
        <f>ROUND((BerM1!J164+BerM2!J164+BerM3!J164)/(dima1+dima2+dima3),2)</f>
        <v>0</v>
      </c>
      <c r="R164" s="6">
        <f>ROUND((BerM1!K164+BerM2!K164+BerM3!K164)/(wome1+wome2+wome3),2)</f>
        <v>0</v>
      </c>
      <c r="S164" s="6">
        <f>ROUND((BerM1!L164+BerM2!L164+BerM3!L164)/(doje1+doje2+doje3),2)</f>
        <v>0</v>
      </c>
      <c r="T164" s="6">
        <f>ROUND((BerM1!M164+BerM2!M164+BerM3!M164)/(vrve1+vrve2+vrve3),2)</f>
        <v>0</v>
      </c>
      <c r="U164" s="6">
        <f>ROUND((BerM1!N164+BerM2!N164+BerM3!N164)/(zasa1+zasa2+zasa3),2)</f>
        <v>0</v>
      </c>
      <c r="V164" s="6">
        <f>ROUND((BerM1!O164+BerM2!O164+BerM3!O164)/(zodi1+zodi2+zodi3),2)</f>
        <v>0</v>
      </c>
      <c r="W164" s="6">
        <f>ROUND(('M1-In'!U164+'M2-In'!U164+'M3-In'!U164)*7/(malu1+malu2+malu3+dima1+dima2+dima3+wome1+wome2+wome3+doje1+doje2+doje3+vrve1+vrve2+vrve3+zasa1+zasa2+zasa3+zodi1+zodi2+zodi3),2)</f>
        <v>0</v>
      </c>
      <c r="X164" s="6">
        <f t="shared" si="102"/>
        <v>0</v>
      </c>
      <c r="Y164" s="16">
        <f t="shared" si="103"/>
        <v>0</v>
      </c>
      <c r="Z164" s="42">
        <f t="shared" si="104"/>
        <v>1</v>
      </c>
      <c r="AA164" s="16" t="str">
        <f t="shared" si="105"/>
        <v>Teilzeit</v>
      </c>
      <c r="AB164" s="16">
        <f>'M1-In'!AG164+'M1-In'!AH164+'M2-In'!AG164+'M2-In'!AH164+'M3-In'!AG164+'M3-In'!AH164</f>
        <v>0</v>
      </c>
      <c r="AC164" s="16">
        <f t="shared" si="106"/>
        <v>0</v>
      </c>
      <c r="AD164" s="16">
        <f t="shared" si="87"/>
        <v>0</v>
      </c>
      <c r="AE164" s="16">
        <f>'M1-In'!AI164+'M2-In'!AI164+'M3-In'!AI164</f>
        <v>0</v>
      </c>
      <c r="AF164" s="16">
        <f t="shared" si="107"/>
        <v>0</v>
      </c>
      <c r="AG164" s="16">
        <f t="shared" si="88"/>
        <v>0</v>
      </c>
      <c r="AH164" s="16">
        <f>'M1-In'!AJ164+'M2-In'!AJ164+'M3-In'!AJ164</f>
        <v>0</v>
      </c>
      <c r="AI164" s="16">
        <f t="shared" si="108"/>
        <v>0</v>
      </c>
      <c r="AJ164" s="16">
        <f t="shared" si="89"/>
        <v>0</v>
      </c>
      <c r="AK164" s="16">
        <f>'M1-In'!AK164+'M2-In'!AK164+'M3-In'!AK164</f>
        <v>0</v>
      </c>
      <c r="AL164" s="16">
        <f t="shared" si="109"/>
        <v>0</v>
      </c>
      <c r="AM164" s="16">
        <f t="shared" si="90"/>
        <v>0</v>
      </c>
      <c r="AN164" s="16">
        <f>'M1-In'!AL164+'M2-In'!AL164+'M3-In'!AL164</f>
        <v>0</v>
      </c>
      <c r="AO164" s="16">
        <f t="shared" si="110"/>
        <v>0</v>
      </c>
      <c r="AP164" s="16">
        <f t="shared" si="91"/>
        <v>0</v>
      </c>
      <c r="AQ164" s="16">
        <f>'M1-In'!AM164+'M2-In'!AM164+'M3-In'!AM164</f>
        <v>0</v>
      </c>
      <c r="AR164" s="16">
        <f t="shared" si="111"/>
        <v>0</v>
      </c>
      <c r="AS164" s="16">
        <f t="shared" si="92"/>
        <v>0</v>
      </c>
      <c r="AT164" s="16">
        <f>BerM1!AO164+BerM2!AO164+BerM3!AO164</f>
        <v>0</v>
      </c>
      <c r="AU164" s="16">
        <f t="shared" si="112"/>
        <v>0</v>
      </c>
      <c r="AV164" s="16">
        <f t="shared" si="93"/>
        <v>0</v>
      </c>
      <c r="AW164" s="16">
        <f ca="1">IF(A164=1,"Verbessern",MIN(gmk,BerM1!AQ164+BerM2!AQ164+BerM3!AQ164))</f>
        <v>0</v>
      </c>
      <c r="AX164" s="16">
        <f t="shared" ca="1" si="94"/>
        <v>0</v>
      </c>
      <c r="AY164" s="16">
        <f t="shared" ca="1" si="95"/>
        <v>0</v>
      </c>
      <c r="AZ164" s="16">
        <f t="shared" ca="1" si="96"/>
        <v>0</v>
      </c>
      <c r="BA164" s="6">
        <f t="shared" si="113"/>
        <v>0</v>
      </c>
      <c r="BB164" s="6">
        <f t="shared" si="97"/>
        <v>0</v>
      </c>
      <c r="BC164" s="285">
        <f t="shared" si="114"/>
        <v>0</v>
      </c>
      <c r="BD164" s="16">
        <f t="shared" ca="1" si="98"/>
        <v>0</v>
      </c>
      <c r="BE164" s="42">
        <f t="shared" ca="1" si="99"/>
        <v>0</v>
      </c>
      <c r="BF164" s="16">
        <f ca="1">IF(A164=1,"Verbessern",BerM1!AT164+BerM2!AT164+BerM3!AT164)</f>
        <v>0</v>
      </c>
      <c r="BG164" s="16">
        <f t="shared" ca="1" si="115"/>
        <v>0</v>
      </c>
      <c r="BH164" s="16">
        <f t="shared" ca="1" si="116"/>
        <v>0</v>
      </c>
      <c r="BI164" s="16">
        <f t="shared" ca="1" si="117"/>
        <v>0</v>
      </c>
      <c r="BJ164" s="16">
        <f t="shared" ca="1" si="118"/>
        <v>0</v>
      </c>
      <c r="BK164" s="16">
        <f t="shared" ca="1" si="100"/>
        <v>0</v>
      </c>
      <c r="BL164" s="6">
        <f t="shared" ca="1" si="101"/>
        <v>0</v>
      </c>
      <c r="BM164" s="92">
        <f t="shared" ca="1" si="119"/>
        <v>0</v>
      </c>
      <c r="BN164" s="16">
        <f t="shared" ca="1" si="120"/>
        <v>0</v>
      </c>
      <c r="BO164" s="16" t="str">
        <f t="shared" si="121"/>
        <v>OK</v>
      </c>
      <c r="BP164" s="16">
        <f t="shared" si="122"/>
        <v>0</v>
      </c>
      <c r="BQ164" s="93"/>
      <c r="BR164" s="16">
        <f t="shared" si="123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43101</v>
      </c>
      <c r="D165" s="65">
        <f>Ident!F165-C165+1-(INT((CHOOSE(WEEKDAY(C165),0,1,2,3,4,5,6)+(Ident!F165-C165+1))/7))-(INT((CHOOSE(WEEKDAY(C165),6,0,1,2,3,4,5)+(Ident!F165-C165+1))/7))</f>
        <v>-30785</v>
      </c>
      <c r="E165" s="6">
        <f>Kal!B$13-C165+1-(INT((CHOOSE(WEEKDAY(C165),0,1,2,3,4,5,6)+(Kal!B$13-C165+1))/7))-(INT((CHOOSE(WEEKDAY(C165),6,0,1,2,3,4,5)+(Kal!B$13-C165+1))/7))</f>
        <v>65</v>
      </c>
      <c r="F165" s="6">
        <f>Ident!F165-Kal!A$11+1-(INT((CHOOSE(WEEKDAY(Kal!A$11),0,1,2,3,4,5,6)+(Ident!F165-Kal!A$11+1))/7))-(INT((CHOOSE(WEEKDAY(Kal!A$11),6,0,1,2,3,4,5)+(Ident!F165-Kal!A$11+1))/7))</f>
        <v>-30785</v>
      </c>
      <c r="G165" s="6">
        <f>IF(AND(Ident!E165&lt;&gt;0,Ident!F165&lt;&gt;0),D165,IF(AND(Ident!E165&lt;&gt;0,Ident!F165=0),E165,IF(AND(Ident!E165=0,Ident!F165&lt;&gt;0),F165,ad5kw)))</f>
        <v>65</v>
      </c>
      <c r="H165" s="75">
        <f>ROUND(G165*Ident!L165,2)</f>
        <v>0</v>
      </c>
      <c r="I165" s="82"/>
      <c r="J165" s="73">
        <f>BerM1!W165+BerM2!W165+BerM3!W165</f>
        <v>0</v>
      </c>
      <c r="K165" s="73">
        <f t="shared" si="84"/>
        <v>0</v>
      </c>
      <c r="L165" s="73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6">
        <f>ROUND((BerM1!I165+BerM2!I165+BerM3!I165)/(malu1+malu2+malu3),2)</f>
        <v>0</v>
      </c>
      <c r="Q165" s="6">
        <f>ROUND((BerM1!J165+BerM2!J165+BerM3!J165)/(dima1+dima2+dima3),2)</f>
        <v>0</v>
      </c>
      <c r="R165" s="6">
        <f>ROUND((BerM1!K165+BerM2!K165+BerM3!K165)/(wome1+wome2+wome3),2)</f>
        <v>0</v>
      </c>
      <c r="S165" s="6">
        <f>ROUND((BerM1!L165+BerM2!L165+BerM3!L165)/(doje1+doje2+doje3),2)</f>
        <v>0</v>
      </c>
      <c r="T165" s="6">
        <f>ROUND((BerM1!M165+BerM2!M165+BerM3!M165)/(vrve1+vrve2+vrve3),2)</f>
        <v>0</v>
      </c>
      <c r="U165" s="6">
        <f>ROUND((BerM1!N165+BerM2!N165+BerM3!N165)/(zasa1+zasa2+zasa3),2)</f>
        <v>0</v>
      </c>
      <c r="V165" s="6">
        <f>ROUND((BerM1!O165+BerM2!O165+BerM3!O165)/(zodi1+zodi2+zodi3),2)</f>
        <v>0</v>
      </c>
      <c r="W165" s="6">
        <f>ROUND(('M1-In'!U165+'M2-In'!U165+'M3-In'!U165)*7/(malu1+malu2+malu3+dima1+dima2+dima3+wome1+wome2+wome3+doje1+doje2+doje3+vrve1+vrve2+vrve3+zasa1+zasa2+zasa3+zodi1+zodi2+zodi3),2)</f>
        <v>0</v>
      </c>
      <c r="X165" s="6">
        <f t="shared" si="102"/>
        <v>0</v>
      </c>
      <c r="Y165" s="16">
        <f t="shared" si="103"/>
        <v>0</v>
      </c>
      <c r="Z165" s="42">
        <f t="shared" si="104"/>
        <v>1</v>
      </c>
      <c r="AA165" s="16" t="str">
        <f t="shared" si="105"/>
        <v>Teilzeit</v>
      </c>
      <c r="AB165" s="16">
        <f>'M1-In'!AG165+'M1-In'!AH165+'M2-In'!AG165+'M2-In'!AH165+'M3-In'!AG165+'M3-In'!AH165</f>
        <v>0</v>
      </c>
      <c r="AC165" s="16">
        <f t="shared" si="106"/>
        <v>0</v>
      </c>
      <c r="AD165" s="16">
        <f t="shared" si="87"/>
        <v>0</v>
      </c>
      <c r="AE165" s="16">
        <f>'M1-In'!AI165+'M2-In'!AI165+'M3-In'!AI165</f>
        <v>0</v>
      </c>
      <c r="AF165" s="16">
        <f t="shared" si="107"/>
        <v>0</v>
      </c>
      <c r="AG165" s="16">
        <f t="shared" si="88"/>
        <v>0</v>
      </c>
      <c r="AH165" s="16">
        <f>'M1-In'!AJ165+'M2-In'!AJ165+'M3-In'!AJ165</f>
        <v>0</v>
      </c>
      <c r="AI165" s="16">
        <f t="shared" si="108"/>
        <v>0</v>
      </c>
      <c r="AJ165" s="16">
        <f t="shared" si="89"/>
        <v>0</v>
      </c>
      <c r="AK165" s="16">
        <f>'M1-In'!AK165+'M2-In'!AK165+'M3-In'!AK165</f>
        <v>0</v>
      </c>
      <c r="AL165" s="16">
        <f t="shared" si="109"/>
        <v>0</v>
      </c>
      <c r="AM165" s="16">
        <f t="shared" si="90"/>
        <v>0</v>
      </c>
      <c r="AN165" s="16">
        <f>'M1-In'!AL165+'M2-In'!AL165+'M3-In'!AL165</f>
        <v>0</v>
      </c>
      <c r="AO165" s="16">
        <f t="shared" si="110"/>
        <v>0</v>
      </c>
      <c r="AP165" s="16">
        <f t="shared" si="91"/>
        <v>0</v>
      </c>
      <c r="AQ165" s="16">
        <f>'M1-In'!AM165+'M2-In'!AM165+'M3-In'!AM165</f>
        <v>0</v>
      </c>
      <c r="AR165" s="16">
        <f t="shared" si="111"/>
        <v>0</v>
      </c>
      <c r="AS165" s="16">
        <f t="shared" si="92"/>
        <v>0</v>
      </c>
      <c r="AT165" s="16">
        <f>BerM1!AO165+BerM2!AO165+BerM3!AO165</f>
        <v>0</v>
      </c>
      <c r="AU165" s="16">
        <f t="shared" si="112"/>
        <v>0</v>
      </c>
      <c r="AV165" s="16">
        <f t="shared" si="93"/>
        <v>0</v>
      </c>
      <c r="AW165" s="16">
        <f ca="1">IF(A165=1,"Verbessern",MIN(gmk,BerM1!AQ165+BerM2!AQ165+BerM3!AQ165))</f>
        <v>0</v>
      </c>
      <c r="AX165" s="16">
        <f t="shared" ca="1" si="94"/>
        <v>0</v>
      </c>
      <c r="AY165" s="16">
        <f t="shared" ca="1" si="95"/>
        <v>0</v>
      </c>
      <c r="AZ165" s="16">
        <f t="shared" ca="1" si="96"/>
        <v>0</v>
      </c>
      <c r="BA165" s="6">
        <f t="shared" si="113"/>
        <v>0</v>
      </c>
      <c r="BB165" s="6">
        <f t="shared" si="97"/>
        <v>0</v>
      </c>
      <c r="BC165" s="285">
        <f t="shared" si="114"/>
        <v>0</v>
      </c>
      <c r="BD165" s="16">
        <f t="shared" ca="1" si="98"/>
        <v>0</v>
      </c>
      <c r="BE165" s="42">
        <f t="shared" ca="1" si="99"/>
        <v>0</v>
      </c>
      <c r="BF165" s="16">
        <f ca="1">IF(A165=1,"Verbessern",BerM1!AT165+BerM2!AT165+BerM3!AT165)</f>
        <v>0</v>
      </c>
      <c r="BG165" s="16">
        <f t="shared" ca="1" si="115"/>
        <v>0</v>
      </c>
      <c r="BH165" s="16">
        <f t="shared" ca="1" si="116"/>
        <v>0</v>
      </c>
      <c r="BI165" s="16">
        <f t="shared" ca="1" si="117"/>
        <v>0</v>
      </c>
      <c r="BJ165" s="16">
        <f t="shared" ca="1" si="118"/>
        <v>0</v>
      </c>
      <c r="BK165" s="16">
        <f t="shared" ca="1" si="100"/>
        <v>0</v>
      </c>
      <c r="BL165" s="6">
        <f t="shared" ca="1" si="101"/>
        <v>0</v>
      </c>
      <c r="BM165" s="92">
        <f t="shared" ca="1" si="119"/>
        <v>0</v>
      </c>
      <c r="BN165" s="16">
        <f t="shared" ca="1" si="120"/>
        <v>0</v>
      </c>
      <c r="BO165" s="16" t="str">
        <f t="shared" si="121"/>
        <v>OK</v>
      </c>
      <c r="BP165" s="16">
        <f t="shared" si="122"/>
        <v>0</v>
      </c>
      <c r="BQ165" s="93"/>
      <c r="BR165" s="16">
        <f t="shared" si="123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43101</v>
      </c>
      <c r="D166" s="65">
        <f>Ident!F166-C166+1-(INT((CHOOSE(WEEKDAY(C166),0,1,2,3,4,5,6)+(Ident!F166-C166+1))/7))-(INT((CHOOSE(WEEKDAY(C166),6,0,1,2,3,4,5)+(Ident!F166-C166+1))/7))</f>
        <v>-30785</v>
      </c>
      <c r="E166" s="6">
        <f>Kal!B$13-C166+1-(INT((CHOOSE(WEEKDAY(C166),0,1,2,3,4,5,6)+(Kal!B$13-C166+1))/7))-(INT((CHOOSE(WEEKDAY(C166),6,0,1,2,3,4,5)+(Kal!B$13-C166+1))/7))</f>
        <v>65</v>
      </c>
      <c r="F166" s="6">
        <f>Ident!F166-Kal!A$11+1-(INT((CHOOSE(WEEKDAY(Kal!A$11),0,1,2,3,4,5,6)+(Ident!F166-Kal!A$11+1))/7))-(INT((CHOOSE(WEEKDAY(Kal!A$11),6,0,1,2,3,4,5)+(Ident!F166-Kal!A$11+1))/7))</f>
        <v>-30785</v>
      </c>
      <c r="G166" s="6">
        <f>IF(AND(Ident!E166&lt;&gt;0,Ident!F166&lt;&gt;0),D166,IF(AND(Ident!E166&lt;&gt;0,Ident!F166=0),E166,IF(AND(Ident!E166=0,Ident!F166&lt;&gt;0),F166,ad5kw)))</f>
        <v>65</v>
      </c>
      <c r="H166" s="75">
        <f>ROUND(G166*Ident!L166,2)</f>
        <v>0</v>
      </c>
      <c r="I166" s="82"/>
      <c r="J166" s="73">
        <f>BerM1!W166+BerM2!W166+BerM3!W166</f>
        <v>0</v>
      </c>
      <c r="K166" s="73">
        <f t="shared" si="84"/>
        <v>0</v>
      </c>
      <c r="L166" s="73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6">
        <f>ROUND((BerM1!I166+BerM2!I166+BerM3!I166)/(malu1+malu2+malu3),2)</f>
        <v>0</v>
      </c>
      <c r="Q166" s="6">
        <f>ROUND((BerM1!J166+BerM2!J166+BerM3!J166)/(dima1+dima2+dima3),2)</f>
        <v>0</v>
      </c>
      <c r="R166" s="6">
        <f>ROUND((BerM1!K166+BerM2!K166+BerM3!K166)/(wome1+wome2+wome3),2)</f>
        <v>0</v>
      </c>
      <c r="S166" s="6">
        <f>ROUND((BerM1!L166+BerM2!L166+BerM3!L166)/(doje1+doje2+doje3),2)</f>
        <v>0</v>
      </c>
      <c r="T166" s="6">
        <f>ROUND((BerM1!M166+BerM2!M166+BerM3!M166)/(vrve1+vrve2+vrve3),2)</f>
        <v>0</v>
      </c>
      <c r="U166" s="6">
        <f>ROUND((BerM1!N166+BerM2!N166+BerM3!N166)/(zasa1+zasa2+zasa3),2)</f>
        <v>0</v>
      </c>
      <c r="V166" s="6">
        <f>ROUND((BerM1!O166+BerM2!O166+BerM3!O166)/(zodi1+zodi2+zodi3),2)</f>
        <v>0</v>
      </c>
      <c r="W166" s="6">
        <f>ROUND(('M1-In'!U166+'M2-In'!U166+'M3-In'!U166)*7/(malu1+malu2+malu3+dima1+dima2+dima3+wome1+wome2+wome3+doje1+doje2+doje3+vrve1+vrve2+vrve3+zasa1+zasa2+zasa3+zodi1+zodi2+zodi3),2)</f>
        <v>0</v>
      </c>
      <c r="X166" s="6">
        <f t="shared" si="102"/>
        <v>0</v>
      </c>
      <c r="Y166" s="16">
        <f t="shared" si="103"/>
        <v>0</v>
      </c>
      <c r="Z166" s="42">
        <f t="shared" si="104"/>
        <v>1</v>
      </c>
      <c r="AA166" s="16" t="str">
        <f t="shared" si="105"/>
        <v>Teilzeit</v>
      </c>
      <c r="AB166" s="16">
        <f>'M1-In'!AG166+'M1-In'!AH166+'M2-In'!AG166+'M2-In'!AH166+'M3-In'!AG166+'M3-In'!AH166</f>
        <v>0</v>
      </c>
      <c r="AC166" s="16">
        <f t="shared" si="106"/>
        <v>0</v>
      </c>
      <c r="AD166" s="16">
        <f t="shared" si="87"/>
        <v>0</v>
      </c>
      <c r="AE166" s="16">
        <f>'M1-In'!AI166+'M2-In'!AI166+'M3-In'!AI166</f>
        <v>0</v>
      </c>
      <c r="AF166" s="16">
        <f t="shared" si="107"/>
        <v>0</v>
      </c>
      <c r="AG166" s="16">
        <f t="shared" si="88"/>
        <v>0</v>
      </c>
      <c r="AH166" s="16">
        <f>'M1-In'!AJ166+'M2-In'!AJ166+'M3-In'!AJ166</f>
        <v>0</v>
      </c>
      <c r="AI166" s="16">
        <f t="shared" si="108"/>
        <v>0</v>
      </c>
      <c r="AJ166" s="16">
        <f t="shared" si="89"/>
        <v>0</v>
      </c>
      <c r="AK166" s="16">
        <f>'M1-In'!AK166+'M2-In'!AK166+'M3-In'!AK166</f>
        <v>0</v>
      </c>
      <c r="AL166" s="16">
        <f t="shared" si="109"/>
        <v>0</v>
      </c>
      <c r="AM166" s="16">
        <f t="shared" si="90"/>
        <v>0</v>
      </c>
      <c r="AN166" s="16">
        <f>'M1-In'!AL166+'M2-In'!AL166+'M3-In'!AL166</f>
        <v>0</v>
      </c>
      <c r="AO166" s="16">
        <f t="shared" si="110"/>
        <v>0</v>
      </c>
      <c r="AP166" s="16">
        <f t="shared" si="91"/>
        <v>0</v>
      </c>
      <c r="AQ166" s="16">
        <f>'M1-In'!AM166+'M2-In'!AM166+'M3-In'!AM166</f>
        <v>0</v>
      </c>
      <c r="AR166" s="16">
        <f t="shared" si="111"/>
        <v>0</v>
      </c>
      <c r="AS166" s="16">
        <f t="shared" si="92"/>
        <v>0</v>
      </c>
      <c r="AT166" s="16">
        <f>BerM1!AO166+BerM2!AO166+BerM3!AO166</f>
        <v>0</v>
      </c>
      <c r="AU166" s="16">
        <f t="shared" si="112"/>
        <v>0</v>
      </c>
      <c r="AV166" s="16">
        <f t="shared" si="93"/>
        <v>0</v>
      </c>
      <c r="AW166" s="16">
        <f ca="1">IF(A166=1,"Verbessern",MIN(gmk,BerM1!AQ166+BerM2!AQ166+BerM3!AQ166))</f>
        <v>0</v>
      </c>
      <c r="AX166" s="16">
        <f t="shared" ca="1" si="94"/>
        <v>0</v>
      </c>
      <c r="AY166" s="16">
        <f t="shared" ca="1" si="95"/>
        <v>0</v>
      </c>
      <c r="AZ166" s="16">
        <f t="shared" ca="1" si="96"/>
        <v>0</v>
      </c>
      <c r="BA166" s="6">
        <f t="shared" si="113"/>
        <v>0</v>
      </c>
      <c r="BB166" s="6">
        <f t="shared" si="97"/>
        <v>0</v>
      </c>
      <c r="BC166" s="285">
        <f t="shared" si="114"/>
        <v>0</v>
      </c>
      <c r="BD166" s="16">
        <f t="shared" ca="1" si="98"/>
        <v>0</v>
      </c>
      <c r="BE166" s="42">
        <f t="shared" ca="1" si="99"/>
        <v>0</v>
      </c>
      <c r="BF166" s="16">
        <f ca="1">IF(A166=1,"Verbessern",BerM1!AT166+BerM2!AT166+BerM3!AT166)</f>
        <v>0</v>
      </c>
      <c r="BG166" s="16">
        <f t="shared" ca="1" si="115"/>
        <v>0</v>
      </c>
      <c r="BH166" s="16">
        <f t="shared" ca="1" si="116"/>
        <v>0</v>
      </c>
      <c r="BI166" s="16">
        <f t="shared" ca="1" si="117"/>
        <v>0</v>
      </c>
      <c r="BJ166" s="16">
        <f t="shared" ca="1" si="118"/>
        <v>0</v>
      </c>
      <c r="BK166" s="16">
        <f t="shared" ca="1" si="100"/>
        <v>0</v>
      </c>
      <c r="BL166" s="6">
        <f t="shared" ca="1" si="101"/>
        <v>0</v>
      </c>
      <c r="BM166" s="92">
        <f t="shared" ca="1" si="119"/>
        <v>0</v>
      </c>
      <c r="BN166" s="16">
        <f t="shared" ca="1" si="120"/>
        <v>0</v>
      </c>
      <c r="BO166" s="16" t="str">
        <f t="shared" si="121"/>
        <v>OK</v>
      </c>
      <c r="BP166" s="16">
        <f t="shared" si="122"/>
        <v>0</v>
      </c>
      <c r="BQ166" s="93"/>
      <c r="BR166" s="16">
        <f t="shared" si="123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43101</v>
      </c>
      <c r="D167" s="65">
        <f>Ident!F167-C167+1-(INT((CHOOSE(WEEKDAY(C167),0,1,2,3,4,5,6)+(Ident!F167-C167+1))/7))-(INT((CHOOSE(WEEKDAY(C167),6,0,1,2,3,4,5)+(Ident!F167-C167+1))/7))</f>
        <v>-30785</v>
      </c>
      <c r="E167" s="6">
        <f>Kal!B$13-C167+1-(INT((CHOOSE(WEEKDAY(C167),0,1,2,3,4,5,6)+(Kal!B$13-C167+1))/7))-(INT((CHOOSE(WEEKDAY(C167),6,0,1,2,3,4,5)+(Kal!B$13-C167+1))/7))</f>
        <v>65</v>
      </c>
      <c r="F167" s="6">
        <f>Ident!F167-Kal!A$11+1-(INT((CHOOSE(WEEKDAY(Kal!A$11),0,1,2,3,4,5,6)+(Ident!F167-Kal!A$11+1))/7))-(INT((CHOOSE(WEEKDAY(Kal!A$11),6,0,1,2,3,4,5)+(Ident!F167-Kal!A$11+1))/7))</f>
        <v>-30785</v>
      </c>
      <c r="G167" s="6">
        <f>IF(AND(Ident!E167&lt;&gt;0,Ident!F167&lt;&gt;0),D167,IF(AND(Ident!E167&lt;&gt;0,Ident!F167=0),E167,IF(AND(Ident!E167=0,Ident!F167&lt;&gt;0),F167,ad5kw)))</f>
        <v>65</v>
      </c>
      <c r="H167" s="75">
        <f>ROUND(G167*Ident!L167,2)</f>
        <v>0</v>
      </c>
      <c r="I167" s="82"/>
      <c r="J167" s="73">
        <f>BerM1!W167+BerM2!W167+BerM3!W167</f>
        <v>0</v>
      </c>
      <c r="K167" s="73">
        <f t="shared" si="84"/>
        <v>0</v>
      </c>
      <c r="L167" s="73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6">
        <f>ROUND((BerM1!I167+BerM2!I167+BerM3!I167)/(malu1+malu2+malu3),2)</f>
        <v>0</v>
      </c>
      <c r="Q167" s="6">
        <f>ROUND((BerM1!J167+BerM2!J167+BerM3!J167)/(dima1+dima2+dima3),2)</f>
        <v>0</v>
      </c>
      <c r="R167" s="6">
        <f>ROUND((BerM1!K167+BerM2!K167+BerM3!K167)/(wome1+wome2+wome3),2)</f>
        <v>0</v>
      </c>
      <c r="S167" s="6">
        <f>ROUND((BerM1!L167+BerM2!L167+BerM3!L167)/(doje1+doje2+doje3),2)</f>
        <v>0</v>
      </c>
      <c r="T167" s="6">
        <f>ROUND((BerM1!M167+BerM2!M167+BerM3!M167)/(vrve1+vrve2+vrve3),2)</f>
        <v>0</v>
      </c>
      <c r="U167" s="6">
        <f>ROUND((BerM1!N167+BerM2!N167+BerM3!N167)/(zasa1+zasa2+zasa3),2)</f>
        <v>0</v>
      </c>
      <c r="V167" s="6">
        <f>ROUND((BerM1!O167+BerM2!O167+BerM3!O167)/(zodi1+zodi2+zodi3),2)</f>
        <v>0</v>
      </c>
      <c r="W167" s="6">
        <f>ROUND(('M1-In'!U167+'M2-In'!U167+'M3-In'!U167)*7/(malu1+malu2+malu3+dima1+dima2+dima3+wome1+wome2+wome3+doje1+doje2+doje3+vrve1+vrve2+vrve3+zasa1+zasa2+zasa3+zodi1+zodi2+zodi3),2)</f>
        <v>0</v>
      </c>
      <c r="X167" s="6">
        <f t="shared" si="102"/>
        <v>0</v>
      </c>
      <c r="Y167" s="16">
        <f t="shared" si="103"/>
        <v>0</v>
      </c>
      <c r="Z167" s="42">
        <f t="shared" si="104"/>
        <v>1</v>
      </c>
      <c r="AA167" s="16" t="str">
        <f t="shared" si="105"/>
        <v>Teilzeit</v>
      </c>
      <c r="AB167" s="16">
        <f>'M1-In'!AG167+'M1-In'!AH167+'M2-In'!AG167+'M2-In'!AH167+'M3-In'!AG167+'M3-In'!AH167</f>
        <v>0</v>
      </c>
      <c r="AC167" s="16">
        <f t="shared" si="106"/>
        <v>0</v>
      </c>
      <c r="AD167" s="16">
        <f t="shared" si="87"/>
        <v>0</v>
      </c>
      <c r="AE167" s="16">
        <f>'M1-In'!AI167+'M2-In'!AI167+'M3-In'!AI167</f>
        <v>0</v>
      </c>
      <c r="AF167" s="16">
        <f t="shared" si="107"/>
        <v>0</v>
      </c>
      <c r="AG167" s="16">
        <f t="shared" si="88"/>
        <v>0</v>
      </c>
      <c r="AH167" s="16">
        <f>'M1-In'!AJ167+'M2-In'!AJ167+'M3-In'!AJ167</f>
        <v>0</v>
      </c>
      <c r="AI167" s="16">
        <f t="shared" si="108"/>
        <v>0</v>
      </c>
      <c r="AJ167" s="16">
        <f t="shared" si="89"/>
        <v>0</v>
      </c>
      <c r="AK167" s="16">
        <f>'M1-In'!AK167+'M2-In'!AK167+'M3-In'!AK167</f>
        <v>0</v>
      </c>
      <c r="AL167" s="16">
        <f t="shared" si="109"/>
        <v>0</v>
      </c>
      <c r="AM167" s="16">
        <f t="shared" si="90"/>
        <v>0</v>
      </c>
      <c r="AN167" s="16">
        <f>'M1-In'!AL167+'M2-In'!AL167+'M3-In'!AL167</f>
        <v>0</v>
      </c>
      <c r="AO167" s="16">
        <f t="shared" si="110"/>
        <v>0</v>
      </c>
      <c r="AP167" s="16">
        <f t="shared" si="91"/>
        <v>0</v>
      </c>
      <c r="AQ167" s="16">
        <f>'M1-In'!AM167+'M2-In'!AM167+'M3-In'!AM167</f>
        <v>0</v>
      </c>
      <c r="AR167" s="16">
        <f t="shared" si="111"/>
        <v>0</v>
      </c>
      <c r="AS167" s="16">
        <f t="shared" si="92"/>
        <v>0</v>
      </c>
      <c r="AT167" s="16">
        <f>BerM1!AO167+BerM2!AO167+BerM3!AO167</f>
        <v>0</v>
      </c>
      <c r="AU167" s="16">
        <f t="shared" si="112"/>
        <v>0</v>
      </c>
      <c r="AV167" s="16">
        <f t="shared" si="93"/>
        <v>0</v>
      </c>
      <c r="AW167" s="16">
        <f ca="1">IF(A167=1,"Verbessern",MIN(gmk,BerM1!AQ167+BerM2!AQ167+BerM3!AQ167))</f>
        <v>0</v>
      </c>
      <c r="AX167" s="16">
        <f t="shared" ca="1" si="94"/>
        <v>0</v>
      </c>
      <c r="AY167" s="16">
        <f t="shared" ca="1" si="95"/>
        <v>0</v>
      </c>
      <c r="AZ167" s="16">
        <f t="shared" ca="1" si="96"/>
        <v>0</v>
      </c>
      <c r="BA167" s="6">
        <f t="shared" si="113"/>
        <v>0</v>
      </c>
      <c r="BB167" s="6">
        <f t="shared" si="97"/>
        <v>0</v>
      </c>
      <c r="BC167" s="285">
        <f t="shared" si="114"/>
        <v>0</v>
      </c>
      <c r="BD167" s="16">
        <f t="shared" ca="1" si="98"/>
        <v>0</v>
      </c>
      <c r="BE167" s="42">
        <f t="shared" ca="1" si="99"/>
        <v>0</v>
      </c>
      <c r="BF167" s="16">
        <f ca="1">IF(A167=1,"Verbessern",BerM1!AT167+BerM2!AT167+BerM3!AT167)</f>
        <v>0</v>
      </c>
      <c r="BG167" s="16">
        <f t="shared" ca="1" si="115"/>
        <v>0</v>
      </c>
      <c r="BH167" s="16">
        <f t="shared" ca="1" si="116"/>
        <v>0</v>
      </c>
      <c r="BI167" s="16">
        <f t="shared" ca="1" si="117"/>
        <v>0</v>
      </c>
      <c r="BJ167" s="16">
        <f t="shared" ca="1" si="118"/>
        <v>0</v>
      </c>
      <c r="BK167" s="16">
        <f t="shared" ca="1" si="100"/>
        <v>0</v>
      </c>
      <c r="BL167" s="6">
        <f t="shared" ca="1" si="101"/>
        <v>0</v>
      </c>
      <c r="BM167" s="92">
        <f t="shared" ca="1" si="119"/>
        <v>0</v>
      </c>
      <c r="BN167" s="16">
        <f t="shared" ca="1" si="120"/>
        <v>0</v>
      </c>
      <c r="BO167" s="16" t="str">
        <f t="shared" si="121"/>
        <v>OK</v>
      </c>
      <c r="BP167" s="16">
        <f t="shared" si="122"/>
        <v>0</v>
      </c>
      <c r="BQ167" s="93"/>
      <c r="BR167" s="16">
        <f t="shared" si="123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43101</v>
      </c>
      <c r="D168" s="65">
        <f>Ident!F168-C168+1-(INT((CHOOSE(WEEKDAY(C168),0,1,2,3,4,5,6)+(Ident!F168-C168+1))/7))-(INT((CHOOSE(WEEKDAY(C168),6,0,1,2,3,4,5)+(Ident!F168-C168+1))/7))</f>
        <v>-30785</v>
      </c>
      <c r="E168" s="6">
        <f>Kal!B$13-C168+1-(INT((CHOOSE(WEEKDAY(C168),0,1,2,3,4,5,6)+(Kal!B$13-C168+1))/7))-(INT((CHOOSE(WEEKDAY(C168),6,0,1,2,3,4,5)+(Kal!B$13-C168+1))/7))</f>
        <v>65</v>
      </c>
      <c r="F168" s="6">
        <f>Ident!F168-Kal!A$11+1-(INT((CHOOSE(WEEKDAY(Kal!A$11),0,1,2,3,4,5,6)+(Ident!F168-Kal!A$11+1))/7))-(INT((CHOOSE(WEEKDAY(Kal!A$11),6,0,1,2,3,4,5)+(Ident!F168-Kal!A$11+1))/7))</f>
        <v>-30785</v>
      </c>
      <c r="G168" s="6">
        <f>IF(AND(Ident!E168&lt;&gt;0,Ident!F168&lt;&gt;0),D168,IF(AND(Ident!E168&lt;&gt;0,Ident!F168=0),E168,IF(AND(Ident!E168=0,Ident!F168&lt;&gt;0),F168,ad5kw)))</f>
        <v>65</v>
      </c>
      <c r="H168" s="75">
        <f>ROUND(G168*Ident!L168,2)</f>
        <v>0</v>
      </c>
      <c r="I168" s="82"/>
      <c r="J168" s="73">
        <f>BerM1!W168+BerM2!W168+BerM3!W168</f>
        <v>0</v>
      </c>
      <c r="K168" s="73">
        <f t="shared" si="84"/>
        <v>0</v>
      </c>
      <c r="L168" s="73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6">
        <f>ROUND((BerM1!I168+BerM2!I168+BerM3!I168)/(malu1+malu2+malu3),2)</f>
        <v>0</v>
      </c>
      <c r="Q168" s="6">
        <f>ROUND((BerM1!J168+BerM2!J168+BerM3!J168)/(dima1+dima2+dima3),2)</f>
        <v>0</v>
      </c>
      <c r="R168" s="6">
        <f>ROUND((BerM1!K168+BerM2!K168+BerM3!K168)/(wome1+wome2+wome3),2)</f>
        <v>0</v>
      </c>
      <c r="S168" s="6">
        <f>ROUND((BerM1!L168+BerM2!L168+BerM3!L168)/(doje1+doje2+doje3),2)</f>
        <v>0</v>
      </c>
      <c r="T168" s="6">
        <f>ROUND((BerM1!M168+BerM2!M168+BerM3!M168)/(vrve1+vrve2+vrve3),2)</f>
        <v>0</v>
      </c>
      <c r="U168" s="6">
        <f>ROUND((BerM1!N168+BerM2!N168+BerM3!N168)/(zasa1+zasa2+zasa3),2)</f>
        <v>0</v>
      </c>
      <c r="V168" s="6">
        <f>ROUND((BerM1!O168+BerM2!O168+BerM3!O168)/(zodi1+zodi2+zodi3),2)</f>
        <v>0</v>
      </c>
      <c r="W168" s="6">
        <f>ROUND(('M1-In'!U168+'M2-In'!U168+'M3-In'!U168)*7/(malu1+malu2+malu3+dima1+dima2+dima3+wome1+wome2+wome3+doje1+doje2+doje3+vrve1+vrve2+vrve3+zasa1+zasa2+zasa3+zodi1+zodi2+zodi3),2)</f>
        <v>0</v>
      </c>
      <c r="X168" s="6">
        <f t="shared" si="102"/>
        <v>0</v>
      </c>
      <c r="Y168" s="16">
        <f t="shared" si="103"/>
        <v>0</v>
      </c>
      <c r="Z168" s="42">
        <f t="shared" si="104"/>
        <v>1</v>
      </c>
      <c r="AA168" s="16" t="str">
        <f t="shared" si="105"/>
        <v>Teilzeit</v>
      </c>
      <c r="AB168" s="16">
        <f>'M1-In'!AG168+'M1-In'!AH168+'M2-In'!AG168+'M2-In'!AH168+'M3-In'!AG168+'M3-In'!AH168</f>
        <v>0</v>
      </c>
      <c r="AC168" s="16">
        <f t="shared" si="106"/>
        <v>0</v>
      </c>
      <c r="AD168" s="16">
        <f t="shared" si="87"/>
        <v>0</v>
      </c>
      <c r="AE168" s="16">
        <f>'M1-In'!AI168+'M2-In'!AI168+'M3-In'!AI168</f>
        <v>0</v>
      </c>
      <c r="AF168" s="16">
        <f t="shared" si="107"/>
        <v>0</v>
      </c>
      <c r="AG168" s="16">
        <f t="shared" si="88"/>
        <v>0</v>
      </c>
      <c r="AH168" s="16">
        <f>'M1-In'!AJ168+'M2-In'!AJ168+'M3-In'!AJ168</f>
        <v>0</v>
      </c>
      <c r="AI168" s="16">
        <f t="shared" si="108"/>
        <v>0</v>
      </c>
      <c r="AJ168" s="16">
        <f t="shared" si="89"/>
        <v>0</v>
      </c>
      <c r="AK168" s="16">
        <f>'M1-In'!AK168+'M2-In'!AK168+'M3-In'!AK168</f>
        <v>0</v>
      </c>
      <c r="AL168" s="16">
        <f t="shared" si="109"/>
        <v>0</v>
      </c>
      <c r="AM168" s="16">
        <f t="shared" si="90"/>
        <v>0</v>
      </c>
      <c r="AN168" s="16">
        <f>'M1-In'!AL168+'M2-In'!AL168+'M3-In'!AL168</f>
        <v>0</v>
      </c>
      <c r="AO168" s="16">
        <f t="shared" si="110"/>
        <v>0</v>
      </c>
      <c r="AP168" s="16">
        <f t="shared" si="91"/>
        <v>0</v>
      </c>
      <c r="AQ168" s="16">
        <f>'M1-In'!AM168+'M2-In'!AM168+'M3-In'!AM168</f>
        <v>0</v>
      </c>
      <c r="AR168" s="16">
        <f t="shared" si="111"/>
        <v>0</v>
      </c>
      <c r="AS168" s="16">
        <f t="shared" si="92"/>
        <v>0</v>
      </c>
      <c r="AT168" s="16">
        <f>BerM1!AO168+BerM2!AO168+BerM3!AO168</f>
        <v>0</v>
      </c>
      <c r="AU168" s="16">
        <f t="shared" si="112"/>
        <v>0</v>
      </c>
      <c r="AV168" s="16">
        <f t="shared" si="93"/>
        <v>0</v>
      </c>
      <c r="AW168" s="16">
        <f ca="1">IF(A168=1,"Verbessern",MIN(gmk,BerM1!AQ168+BerM2!AQ168+BerM3!AQ168))</f>
        <v>0</v>
      </c>
      <c r="AX168" s="16">
        <f t="shared" ca="1" si="94"/>
        <v>0</v>
      </c>
      <c r="AY168" s="16">
        <f t="shared" ca="1" si="95"/>
        <v>0</v>
      </c>
      <c r="AZ168" s="16">
        <f t="shared" ca="1" si="96"/>
        <v>0</v>
      </c>
      <c r="BA168" s="6">
        <f t="shared" si="113"/>
        <v>0</v>
      </c>
      <c r="BB168" s="6">
        <f t="shared" si="97"/>
        <v>0</v>
      </c>
      <c r="BC168" s="285">
        <f t="shared" si="114"/>
        <v>0</v>
      </c>
      <c r="BD168" s="16">
        <f t="shared" ca="1" si="98"/>
        <v>0</v>
      </c>
      <c r="BE168" s="42">
        <f t="shared" ca="1" si="99"/>
        <v>0</v>
      </c>
      <c r="BF168" s="16">
        <f ca="1">IF(A168=1,"Verbessern",BerM1!AT168+BerM2!AT168+BerM3!AT168)</f>
        <v>0</v>
      </c>
      <c r="BG168" s="16">
        <f t="shared" ca="1" si="115"/>
        <v>0</v>
      </c>
      <c r="BH168" s="16">
        <f t="shared" ca="1" si="116"/>
        <v>0</v>
      </c>
      <c r="BI168" s="16">
        <f t="shared" ca="1" si="117"/>
        <v>0</v>
      </c>
      <c r="BJ168" s="16">
        <f t="shared" ca="1" si="118"/>
        <v>0</v>
      </c>
      <c r="BK168" s="16">
        <f t="shared" ca="1" si="100"/>
        <v>0</v>
      </c>
      <c r="BL168" s="6">
        <f t="shared" ca="1" si="101"/>
        <v>0</v>
      </c>
      <c r="BM168" s="92">
        <f t="shared" ca="1" si="119"/>
        <v>0</v>
      </c>
      <c r="BN168" s="16">
        <f t="shared" ca="1" si="120"/>
        <v>0</v>
      </c>
      <c r="BO168" s="16" t="str">
        <f t="shared" si="121"/>
        <v>OK</v>
      </c>
      <c r="BP168" s="16">
        <f t="shared" si="122"/>
        <v>0</v>
      </c>
      <c r="BQ168" s="93"/>
      <c r="BR168" s="16">
        <f t="shared" si="123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43101</v>
      </c>
      <c r="D169" s="65">
        <f>Ident!F169-C169+1-(INT((CHOOSE(WEEKDAY(C169),0,1,2,3,4,5,6)+(Ident!F169-C169+1))/7))-(INT((CHOOSE(WEEKDAY(C169),6,0,1,2,3,4,5)+(Ident!F169-C169+1))/7))</f>
        <v>-30785</v>
      </c>
      <c r="E169" s="6">
        <f>Kal!B$13-C169+1-(INT((CHOOSE(WEEKDAY(C169),0,1,2,3,4,5,6)+(Kal!B$13-C169+1))/7))-(INT((CHOOSE(WEEKDAY(C169),6,0,1,2,3,4,5)+(Kal!B$13-C169+1))/7))</f>
        <v>65</v>
      </c>
      <c r="F169" s="6">
        <f>Ident!F169-Kal!A$11+1-(INT((CHOOSE(WEEKDAY(Kal!A$11),0,1,2,3,4,5,6)+(Ident!F169-Kal!A$11+1))/7))-(INT((CHOOSE(WEEKDAY(Kal!A$11),6,0,1,2,3,4,5)+(Ident!F169-Kal!A$11+1))/7))</f>
        <v>-30785</v>
      </c>
      <c r="G169" s="6">
        <f>IF(AND(Ident!E169&lt;&gt;0,Ident!F169&lt;&gt;0),D169,IF(AND(Ident!E169&lt;&gt;0,Ident!F169=0),E169,IF(AND(Ident!E169=0,Ident!F169&lt;&gt;0),F169,ad5kw)))</f>
        <v>65</v>
      </c>
      <c r="H169" s="75">
        <f>ROUND(G169*Ident!L169,2)</f>
        <v>0</v>
      </c>
      <c r="I169" s="82"/>
      <c r="J169" s="73">
        <f>BerM1!W169+BerM2!W169+BerM3!W169</f>
        <v>0</v>
      </c>
      <c r="K169" s="73">
        <f t="shared" si="84"/>
        <v>0</v>
      </c>
      <c r="L169" s="73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6">
        <f>ROUND((BerM1!I169+BerM2!I169+BerM3!I169)/(malu1+malu2+malu3),2)</f>
        <v>0</v>
      </c>
      <c r="Q169" s="6">
        <f>ROUND((BerM1!J169+BerM2!J169+BerM3!J169)/(dima1+dima2+dima3),2)</f>
        <v>0</v>
      </c>
      <c r="R169" s="6">
        <f>ROUND((BerM1!K169+BerM2!K169+BerM3!K169)/(wome1+wome2+wome3),2)</f>
        <v>0</v>
      </c>
      <c r="S169" s="6">
        <f>ROUND((BerM1!L169+BerM2!L169+BerM3!L169)/(doje1+doje2+doje3),2)</f>
        <v>0</v>
      </c>
      <c r="T169" s="6">
        <f>ROUND((BerM1!M169+BerM2!M169+BerM3!M169)/(vrve1+vrve2+vrve3),2)</f>
        <v>0</v>
      </c>
      <c r="U169" s="6">
        <f>ROUND((BerM1!N169+BerM2!N169+BerM3!N169)/(zasa1+zasa2+zasa3),2)</f>
        <v>0</v>
      </c>
      <c r="V169" s="6">
        <f>ROUND((BerM1!O169+BerM2!O169+BerM3!O169)/(zodi1+zodi2+zodi3),2)</f>
        <v>0</v>
      </c>
      <c r="W169" s="6">
        <f>ROUND(('M1-In'!U169+'M2-In'!U169+'M3-In'!U169)*7/(malu1+malu2+malu3+dima1+dima2+dima3+wome1+wome2+wome3+doje1+doje2+doje3+vrve1+vrve2+vrve3+zasa1+zasa2+zasa3+zodi1+zodi2+zodi3),2)</f>
        <v>0</v>
      </c>
      <c r="X169" s="6">
        <f t="shared" si="102"/>
        <v>0</v>
      </c>
      <c r="Y169" s="16">
        <f t="shared" si="103"/>
        <v>0</v>
      </c>
      <c r="Z169" s="42">
        <f t="shared" si="104"/>
        <v>1</v>
      </c>
      <c r="AA169" s="16" t="str">
        <f t="shared" si="105"/>
        <v>Teilzeit</v>
      </c>
      <c r="AB169" s="16">
        <f>'M1-In'!AG169+'M1-In'!AH169+'M2-In'!AG169+'M2-In'!AH169+'M3-In'!AG169+'M3-In'!AH169</f>
        <v>0</v>
      </c>
      <c r="AC169" s="16">
        <f t="shared" si="106"/>
        <v>0</v>
      </c>
      <c r="AD169" s="16">
        <f t="shared" si="87"/>
        <v>0</v>
      </c>
      <c r="AE169" s="16">
        <f>'M1-In'!AI169+'M2-In'!AI169+'M3-In'!AI169</f>
        <v>0</v>
      </c>
      <c r="AF169" s="16">
        <f t="shared" si="107"/>
        <v>0</v>
      </c>
      <c r="AG169" s="16">
        <f t="shared" si="88"/>
        <v>0</v>
      </c>
      <c r="AH169" s="16">
        <f>'M1-In'!AJ169+'M2-In'!AJ169+'M3-In'!AJ169</f>
        <v>0</v>
      </c>
      <c r="AI169" s="16">
        <f t="shared" si="108"/>
        <v>0</v>
      </c>
      <c r="AJ169" s="16">
        <f t="shared" si="89"/>
        <v>0</v>
      </c>
      <c r="AK169" s="16">
        <f>'M1-In'!AK169+'M2-In'!AK169+'M3-In'!AK169</f>
        <v>0</v>
      </c>
      <c r="AL169" s="16">
        <f t="shared" si="109"/>
        <v>0</v>
      </c>
      <c r="AM169" s="16">
        <f t="shared" si="90"/>
        <v>0</v>
      </c>
      <c r="AN169" s="16">
        <f>'M1-In'!AL169+'M2-In'!AL169+'M3-In'!AL169</f>
        <v>0</v>
      </c>
      <c r="AO169" s="16">
        <f t="shared" si="110"/>
        <v>0</v>
      </c>
      <c r="AP169" s="16">
        <f t="shared" si="91"/>
        <v>0</v>
      </c>
      <c r="AQ169" s="16">
        <f>'M1-In'!AM169+'M2-In'!AM169+'M3-In'!AM169</f>
        <v>0</v>
      </c>
      <c r="AR169" s="16">
        <f t="shared" si="111"/>
        <v>0</v>
      </c>
      <c r="AS169" s="16">
        <f t="shared" si="92"/>
        <v>0</v>
      </c>
      <c r="AT169" s="16">
        <f>BerM1!AO169+BerM2!AO169+BerM3!AO169</f>
        <v>0</v>
      </c>
      <c r="AU169" s="16">
        <f t="shared" si="112"/>
        <v>0</v>
      </c>
      <c r="AV169" s="16">
        <f t="shared" si="93"/>
        <v>0</v>
      </c>
      <c r="AW169" s="16">
        <f ca="1">IF(A169=1,"Verbessern",MIN(gmk,BerM1!AQ169+BerM2!AQ169+BerM3!AQ169))</f>
        <v>0</v>
      </c>
      <c r="AX169" s="16">
        <f t="shared" ca="1" si="94"/>
        <v>0</v>
      </c>
      <c r="AY169" s="16">
        <f t="shared" ca="1" si="95"/>
        <v>0</v>
      </c>
      <c r="AZ169" s="16">
        <f t="shared" ca="1" si="96"/>
        <v>0</v>
      </c>
      <c r="BA169" s="6">
        <f t="shared" si="113"/>
        <v>0</v>
      </c>
      <c r="BB169" s="6">
        <f t="shared" si="97"/>
        <v>0</v>
      </c>
      <c r="BC169" s="285">
        <f t="shared" si="114"/>
        <v>0</v>
      </c>
      <c r="BD169" s="16">
        <f t="shared" ca="1" si="98"/>
        <v>0</v>
      </c>
      <c r="BE169" s="42">
        <f t="shared" ca="1" si="99"/>
        <v>0</v>
      </c>
      <c r="BF169" s="16">
        <f ca="1">IF(A169=1,"Verbessern",BerM1!AT169+BerM2!AT169+BerM3!AT169)</f>
        <v>0</v>
      </c>
      <c r="BG169" s="16">
        <f t="shared" ca="1" si="115"/>
        <v>0</v>
      </c>
      <c r="BH169" s="16">
        <f t="shared" ca="1" si="116"/>
        <v>0</v>
      </c>
      <c r="BI169" s="16">
        <f t="shared" ca="1" si="117"/>
        <v>0</v>
      </c>
      <c r="BJ169" s="16">
        <f t="shared" ca="1" si="118"/>
        <v>0</v>
      </c>
      <c r="BK169" s="16">
        <f t="shared" ca="1" si="100"/>
        <v>0</v>
      </c>
      <c r="BL169" s="6">
        <f t="shared" ca="1" si="101"/>
        <v>0</v>
      </c>
      <c r="BM169" s="92">
        <f t="shared" ca="1" si="119"/>
        <v>0</v>
      </c>
      <c r="BN169" s="16">
        <f t="shared" ca="1" si="120"/>
        <v>0</v>
      </c>
      <c r="BO169" s="16" t="str">
        <f t="shared" si="121"/>
        <v>OK</v>
      </c>
      <c r="BP169" s="16">
        <f t="shared" si="122"/>
        <v>0</v>
      </c>
      <c r="BQ169" s="93"/>
      <c r="BR169" s="16">
        <f t="shared" si="123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43101</v>
      </c>
      <c r="D170" s="65">
        <f>Ident!F170-C170+1-(INT((CHOOSE(WEEKDAY(C170),0,1,2,3,4,5,6)+(Ident!F170-C170+1))/7))-(INT((CHOOSE(WEEKDAY(C170),6,0,1,2,3,4,5)+(Ident!F170-C170+1))/7))</f>
        <v>-30785</v>
      </c>
      <c r="E170" s="6">
        <f>Kal!B$13-C170+1-(INT((CHOOSE(WEEKDAY(C170),0,1,2,3,4,5,6)+(Kal!B$13-C170+1))/7))-(INT((CHOOSE(WEEKDAY(C170),6,0,1,2,3,4,5)+(Kal!B$13-C170+1))/7))</f>
        <v>65</v>
      </c>
      <c r="F170" s="6">
        <f>Ident!F170-Kal!A$11+1-(INT((CHOOSE(WEEKDAY(Kal!A$11),0,1,2,3,4,5,6)+(Ident!F170-Kal!A$11+1))/7))-(INT((CHOOSE(WEEKDAY(Kal!A$11),6,0,1,2,3,4,5)+(Ident!F170-Kal!A$11+1))/7))</f>
        <v>-30785</v>
      </c>
      <c r="G170" s="6">
        <f>IF(AND(Ident!E170&lt;&gt;0,Ident!F170&lt;&gt;0),D170,IF(AND(Ident!E170&lt;&gt;0,Ident!F170=0),E170,IF(AND(Ident!E170=0,Ident!F170&lt;&gt;0),F170,ad5kw)))</f>
        <v>65</v>
      </c>
      <c r="H170" s="75">
        <f>ROUND(G170*Ident!L170,2)</f>
        <v>0</v>
      </c>
      <c r="I170" s="82"/>
      <c r="J170" s="73">
        <f>BerM1!W170+BerM2!W170+BerM3!W170</f>
        <v>0</v>
      </c>
      <c r="K170" s="73">
        <f t="shared" si="84"/>
        <v>0</v>
      </c>
      <c r="L170" s="73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6">
        <f>ROUND((BerM1!I170+BerM2!I170+BerM3!I170)/(malu1+malu2+malu3),2)</f>
        <v>0</v>
      </c>
      <c r="Q170" s="6">
        <f>ROUND((BerM1!J170+BerM2!J170+BerM3!J170)/(dima1+dima2+dima3),2)</f>
        <v>0</v>
      </c>
      <c r="R170" s="6">
        <f>ROUND((BerM1!K170+BerM2!K170+BerM3!K170)/(wome1+wome2+wome3),2)</f>
        <v>0</v>
      </c>
      <c r="S170" s="6">
        <f>ROUND((BerM1!L170+BerM2!L170+BerM3!L170)/(doje1+doje2+doje3),2)</f>
        <v>0</v>
      </c>
      <c r="T170" s="6">
        <f>ROUND((BerM1!M170+BerM2!M170+BerM3!M170)/(vrve1+vrve2+vrve3),2)</f>
        <v>0</v>
      </c>
      <c r="U170" s="6">
        <f>ROUND((BerM1!N170+BerM2!N170+BerM3!N170)/(zasa1+zasa2+zasa3),2)</f>
        <v>0</v>
      </c>
      <c r="V170" s="6">
        <f>ROUND((BerM1!O170+BerM2!O170+BerM3!O170)/(zodi1+zodi2+zodi3),2)</f>
        <v>0</v>
      </c>
      <c r="W170" s="6">
        <f>ROUND(('M1-In'!U170+'M2-In'!U170+'M3-In'!U170)*7/(malu1+malu2+malu3+dima1+dima2+dima3+wome1+wome2+wome3+doje1+doje2+doje3+vrve1+vrve2+vrve3+zasa1+zasa2+zasa3+zodi1+zodi2+zodi3),2)</f>
        <v>0</v>
      </c>
      <c r="X170" s="6">
        <f t="shared" si="102"/>
        <v>0</v>
      </c>
      <c r="Y170" s="16">
        <f t="shared" si="103"/>
        <v>0</v>
      </c>
      <c r="Z170" s="42">
        <f t="shared" si="104"/>
        <v>1</v>
      </c>
      <c r="AA170" s="16" t="str">
        <f t="shared" si="105"/>
        <v>Teilzeit</v>
      </c>
      <c r="AB170" s="16">
        <f>'M1-In'!AG170+'M1-In'!AH170+'M2-In'!AG170+'M2-In'!AH170+'M3-In'!AG170+'M3-In'!AH170</f>
        <v>0</v>
      </c>
      <c r="AC170" s="16">
        <f t="shared" si="106"/>
        <v>0</v>
      </c>
      <c r="AD170" s="16">
        <f t="shared" si="87"/>
        <v>0</v>
      </c>
      <c r="AE170" s="16">
        <f>'M1-In'!AI170+'M2-In'!AI170+'M3-In'!AI170</f>
        <v>0</v>
      </c>
      <c r="AF170" s="16">
        <f t="shared" si="107"/>
        <v>0</v>
      </c>
      <c r="AG170" s="16">
        <f t="shared" si="88"/>
        <v>0</v>
      </c>
      <c r="AH170" s="16">
        <f>'M1-In'!AJ170+'M2-In'!AJ170+'M3-In'!AJ170</f>
        <v>0</v>
      </c>
      <c r="AI170" s="16">
        <f t="shared" si="108"/>
        <v>0</v>
      </c>
      <c r="AJ170" s="16">
        <f t="shared" si="89"/>
        <v>0</v>
      </c>
      <c r="AK170" s="16">
        <f>'M1-In'!AK170+'M2-In'!AK170+'M3-In'!AK170</f>
        <v>0</v>
      </c>
      <c r="AL170" s="16">
        <f t="shared" si="109"/>
        <v>0</v>
      </c>
      <c r="AM170" s="16">
        <f t="shared" si="90"/>
        <v>0</v>
      </c>
      <c r="AN170" s="16">
        <f>'M1-In'!AL170+'M2-In'!AL170+'M3-In'!AL170</f>
        <v>0</v>
      </c>
      <c r="AO170" s="16">
        <f t="shared" si="110"/>
        <v>0</v>
      </c>
      <c r="AP170" s="16">
        <f t="shared" si="91"/>
        <v>0</v>
      </c>
      <c r="AQ170" s="16">
        <f>'M1-In'!AM170+'M2-In'!AM170+'M3-In'!AM170</f>
        <v>0</v>
      </c>
      <c r="AR170" s="16">
        <f t="shared" si="111"/>
        <v>0</v>
      </c>
      <c r="AS170" s="16">
        <f t="shared" si="92"/>
        <v>0</v>
      </c>
      <c r="AT170" s="16">
        <f>BerM1!AO170+BerM2!AO170+BerM3!AO170</f>
        <v>0</v>
      </c>
      <c r="AU170" s="16">
        <f t="shared" si="112"/>
        <v>0</v>
      </c>
      <c r="AV170" s="16">
        <f t="shared" si="93"/>
        <v>0</v>
      </c>
      <c r="AW170" s="16">
        <f ca="1">IF(A170=1,"Verbessern",MIN(gmk,BerM1!AQ170+BerM2!AQ170+BerM3!AQ170))</f>
        <v>0</v>
      </c>
      <c r="AX170" s="16">
        <f t="shared" ca="1" si="94"/>
        <v>0</v>
      </c>
      <c r="AY170" s="16">
        <f t="shared" ca="1" si="95"/>
        <v>0</v>
      </c>
      <c r="AZ170" s="16">
        <f t="shared" ca="1" si="96"/>
        <v>0</v>
      </c>
      <c r="BA170" s="6">
        <f t="shared" si="113"/>
        <v>0</v>
      </c>
      <c r="BB170" s="6">
        <f t="shared" si="97"/>
        <v>0</v>
      </c>
      <c r="BC170" s="285">
        <f t="shared" si="114"/>
        <v>0</v>
      </c>
      <c r="BD170" s="16">
        <f t="shared" ca="1" si="98"/>
        <v>0</v>
      </c>
      <c r="BE170" s="42">
        <f t="shared" ca="1" si="99"/>
        <v>0</v>
      </c>
      <c r="BF170" s="16">
        <f ca="1">IF(A170=1,"Verbessern",BerM1!AT170+BerM2!AT170+BerM3!AT170)</f>
        <v>0</v>
      </c>
      <c r="BG170" s="16">
        <f t="shared" ca="1" si="115"/>
        <v>0</v>
      </c>
      <c r="BH170" s="16">
        <f t="shared" ca="1" si="116"/>
        <v>0</v>
      </c>
      <c r="BI170" s="16">
        <f t="shared" ca="1" si="117"/>
        <v>0</v>
      </c>
      <c r="BJ170" s="16">
        <f t="shared" ca="1" si="118"/>
        <v>0</v>
      </c>
      <c r="BK170" s="16">
        <f t="shared" ca="1" si="100"/>
        <v>0</v>
      </c>
      <c r="BL170" s="6">
        <f t="shared" ca="1" si="101"/>
        <v>0</v>
      </c>
      <c r="BM170" s="92">
        <f t="shared" ca="1" si="119"/>
        <v>0</v>
      </c>
      <c r="BN170" s="16">
        <f t="shared" ca="1" si="120"/>
        <v>0</v>
      </c>
      <c r="BO170" s="16" t="str">
        <f t="shared" si="121"/>
        <v>OK</v>
      </c>
      <c r="BP170" s="16">
        <f t="shared" si="122"/>
        <v>0</v>
      </c>
      <c r="BQ170" s="93"/>
      <c r="BR170" s="16">
        <f t="shared" si="123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43101</v>
      </c>
      <c r="D171" s="65">
        <f>Ident!F171-C171+1-(INT((CHOOSE(WEEKDAY(C171),0,1,2,3,4,5,6)+(Ident!F171-C171+1))/7))-(INT((CHOOSE(WEEKDAY(C171),6,0,1,2,3,4,5)+(Ident!F171-C171+1))/7))</f>
        <v>-30785</v>
      </c>
      <c r="E171" s="6">
        <f>Kal!B$13-C171+1-(INT((CHOOSE(WEEKDAY(C171),0,1,2,3,4,5,6)+(Kal!B$13-C171+1))/7))-(INT((CHOOSE(WEEKDAY(C171),6,0,1,2,3,4,5)+(Kal!B$13-C171+1))/7))</f>
        <v>65</v>
      </c>
      <c r="F171" s="6">
        <f>Ident!F171-Kal!A$11+1-(INT((CHOOSE(WEEKDAY(Kal!A$11),0,1,2,3,4,5,6)+(Ident!F171-Kal!A$11+1))/7))-(INT((CHOOSE(WEEKDAY(Kal!A$11),6,0,1,2,3,4,5)+(Ident!F171-Kal!A$11+1))/7))</f>
        <v>-30785</v>
      </c>
      <c r="G171" s="6">
        <f>IF(AND(Ident!E171&lt;&gt;0,Ident!F171&lt;&gt;0),D171,IF(AND(Ident!E171&lt;&gt;0,Ident!F171=0),E171,IF(AND(Ident!E171=0,Ident!F171&lt;&gt;0),F171,ad5kw)))</f>
        <v>65</v>
      </c>
      <c r="H171" s="75">
        <f>ROUND(G171*Ident!L171,2)</f>
        <v>0</v>
      </c>
      <c r="I171" s="82"/>
      <c r="J171" s="73">
        <f>BerM1!W171+BerM2!W171+BerM3!W171</f>
        <v>0</v>
      </c>
      <c r="K171" s="73">
        <f t="shared" si="84"/>
        <v>0</v>
      </c>
      <c r="L171" s="73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6">
        <f>ROUND((BerM1!I171+BerM2!I171+BerM3!I171)/(malu1+malu2+malu3),2)</f>
        <v>0</v>
      </c>
      <c r="Q171" s="6">
        <f>ROUND((BerM1!J171+BerM2!J171+BerM3!J171)/(dima1+dima2+dima3),2)</f>
        <v>0</v>
      </c>
      <c r="R171" s="6">
        <f>ROUND((BerM1!K171+BerM2!K171+BerM3!K171)/(wome1+wome2+wome3),2)</f>
        <v>0</v>
      </c>
      <c r="S171" s="6">
        <f>ROUND((BerM1!L171+BerM2!L171+BerM3!L171)/(doje1+doje2+doje3),2)</f>
        <v>0</v>
      </c>
      <c r="T171" s="6">
        <f>ROUND((BerM1!M171+BerM2!M171+BerM3!M171)/(vrve1+vrve2+vrve3),2)</f>
        <v>0</v>
      </c>
      <c r="U171" s="6">
        <f>ROUND((BerM1!N171+BerM2!N171+BerM3!N171)/(zasa1+zasa2+zasa3),2)</f>
        <v>0</v>
      </c>
      <c r="V171" s="6">
        <f>ROUND((BerM1!O171+BerM2!O171+BerM3!O171)/(zodi1+zodi2+zodi3),2)</f>
        <v>0</v>
      </c>
      <c r="W171" s="6">
        <f>ROUND(('M1-In'!U171+'M2-In'!U171+'M3-In'!U171)*7/(malu1+malu2+malu3+dima1+dima2+dima3+wome1+wome2+wome3+doje1+doje2+doje3+vrve1+vrve2+vrve3+zasa1+zasa2+zasa3+zodi1+zodi2+zodi3),2)</f>
        <v>0</v>
      </c>
      <c r="X171" s="6">
        <f t="shared" si="102"/>
        <v>0</v>
      </c>
      <c r="Y171" s="16">
        <f t="shared" si="103"/>
        <v>0</v>
      </c>
      <c r="Z171" s="42">
        <f t="shared" si="104"/>
        <v>1</v>
      </c>
      <c r="AA171" s="16" t="str">
        <f t="shared" si="105"/>
        <v>Teilzeit</v>
      </c>
      <c r="AB171" s="16">
        <f>'M1-In'!AG171+'M1-In'!AH171+'M2-In'!AG171+'M2-In'!AH171+'M3-In'!AG171+'M3-In'!AH171</f>
        <v>0</v>
      </c>
      <c r="AC171" s="16">
        <f t="shared" si="106"/>
        <v>0</v>
      </c>
      <c r="AD171" s="16">
        <f t="shared" si="87"/>
        <v>0</v>
      </c>
      <c r="AE171" s="16">
        <f>'M1-In'!AI171+'M2-In'!AI171+'M3-In'!AI171</f>
        <v>0</v>
      </c>
      <c r="AF171" s="16">
        <f t="shared" si="107"/>
        <v>0</v>
      </c>
      <c r="AG171" s="16">
        <f t="shared" si="88"/>
        <v>0</v>
      </c>
      <c r="AH171" s="16">
        <f>'M1-In'!AJ171+'M2-In'!AJ171+'M3-In'!AJ171</f>
        <v>0</v>
      </c>
      <c r="AI171" s="16">
        <f t="shared" si="108"/>
        <v>0</v>
      </c>
      <c r="AJ171" s="16">
        <f t="shared" si="89"/>
        <v>0</v>
      </c>
      <c r="AK171" s="16">
        <f>'M1-In'!AK171+'M2-In'!AK171+'M3-In'!AK171</f>
        <v>0</v>
      </c>
      <c r="AL171" s="16">
        <f t="shared" si="109"/>
        <v>0</v>
      </c>
      <c r="AM171" s="16">
        <f t="shared" si="90"/>
        <v>0</v>
      </c>
      <c r="AN171" s="16">
        <f>'M1-In'!AL171+'M2-In'!AL171+'M3-In'!AL171</f>
        <v>0</v>
      </c>
      <c r="AO171" s="16">
        <f t="shared" si="110"/>
        <v>0</v>
      </c>
      <c r="AP171" s="16">
        <f t="shared" si="91"/>
        <v>0</v>
      </c>
      <c r="AQ171" s="16">
        <f>'M1-In'!AM171+'M2-In'!AM171+'M3-In'!AM171</f>
        <v>0</v>
      </c>
      <c r="AR171" s="16">
        <f t="shared" si="111"/>
        <v>0</v>
      </c>
      <c r="AS171" s="16">
        <f t="shared" si="92"/>
        <v>0</v>
      </c>
      <c r="AT171" s="16">
        <f>BerM1!AO171+BerM2!AO171+BerM3!AO171</f>
        <v>0</v>
      </c>
      <c r="AU171" s="16">
        <f t="shared" si="112"/>
        <v>0</v>
      </c>
      <c r="AV171" s="16">
        <f t="shared" si="93"/>
        <v>0</v>
      </c>
      <c r="AW171" s="16">
        <f ca="1">IF(A171=1,"Verbessern",MIN(gmk,BerM1!AQ171+BerM2!AQ171+BerM3!AQ171))</f>
        <v>0</v>
      </c>
      <c r="AX171" s="16">
        <f t="shared" ca="1" si="94"/>
        <v>0</v>
      </c>
      <c r="AY171" s="16">
        <f t="shared" ca="1" si="95"/>
        <v>0</v>
      </c>
      <c r="AZ171" s="16">
        <f t="shared" ca="1" si="96"/>
        <v>0</v>
      </c>
      <c r="BA171" s="6">
        <f t="shared" si="113"/>
        <v>0</v>
      </c>
      <c r="BB171" s="6">
        <f t="shared" si="97"/>
        <v>0</v>
      </c>
      <c r="BC171" s="285">
        <f t="shared" si="114"/>
        <v>0</v>
      </c>
      <c r="BD171" s="16">
        <f t="shared" ca="1" si="98"/>
        <v>0</v>
      </c>
      <c r="BE171" s="42">
        <f t="shared" ca="1" si="99"/>
        <v>0</v>
      </c>
      <c r="BF171" s="16">
        <f ca="1">IF(A171=1,"Verbessern",BerM1!AT171+BerM2!AT171+BerM3!AT171)</f>
        <v>0</v>
      </c>
      <c r="BG171" s="16">
        <f t="shared" ca="1" si="115"/>
        <v>0</v>
      </c>
      <c r="BH171" s="16">
        <f t="shared" ca="1" si="116"/>
        <v>0</v>
      </c>
      <c r="BI171" s="16">
        <f t="shared" ca="1" si="117"/>
        <v>0</v>
      </c>
      <c r="BJ171" s="16">
        <f t="shared" ca="1" si="118"/>
        <v>0</v>
      </c>
      <c r="BK171" s="16">
        <f t="shared" ca="1" si="100"/>
        <v>0</v>
      </c>
      <c r="BL171" s="6">
        <f t="shared" ca="1" si="101"/>
        <v>0</v>
      </c>
      <c r="BM171" s="92">
        <f t="shared" ca="1" si="119"/>
        <v>0</v>
      </c>
      <c r="BN171" s="16">
        <f t="shared" ca="1" si="120"/>
        <v>0</v>
      </c>
      <c r="BO171" s="16" t="str">
        <f t="shared" si="121"/>
        <v>OK</v>
      </c>
      <c r="BP171" s="16">
        <f t="shared" si="122"/>
        <v>0</v>
      </c>
      <c r="BQ171" s="93"/>
      <c r="BR171" s="16">
        <f t="shared" si="123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43101</v>
      </c>
      <c r="D172" s="65">
        <f>Ident!F172-C172+1-(INT((CHOOSE(WEEKDAY(C172),0,1,2,3,4,5,6)+(Ident!F172-C172+1))/7))-(INT((CHOOSE(WEEKDAY(C172),6,0,1,2,3,4,5)+(Ident!F172-C172+1))/7))</f>
        <v>-30785</v>
      </c>
      <c r="E172" s="6">
        <f>Kal!B$13-C172+1-(INT((CHOOSE(WEEKDAY(C172),0,1,2,3,4,5,6)+(Kal!B$13-C172+1))/7))-(INT((CHOOSE(WEEKDAY(C172),6,0,1,2,3,4,5)+(Kal!B$13-C172+1))/7))</f>
        <v>65</v>
      </c>
      <c r="F172" s="6">
        <f>Ident!F172-Kal!A$11+1-(INT((CHOOSE(WEEKDAY(Kal!A$11),0,1,2,3,4,5,6)+(Ident!F172-Kal!A$11+1))/7))-(INT((CHOOSE(WEEKDAY(Kal!A$11),6,0,1,2,3,4,5)+(Ident!F172-Kal!A$11+1))/7))</f>
        <v>-30785</v>
      </c>
      <c r="G172" s="6">
        <f>IF(AND(Ident!E172&lt;&gt;0,Ident!F172&lt;&gt;0),D172,IF(AND(Ident!E172&lt;&gt;0,Ident!F172=0),E172,IF(AND(Ident!E172=0,Ident!F172&lt;&gt;0),F172,ad5kw)))</f>
        <v>65</v>
      </c>
      <c r="H172" s="75">
        <f>ROUND(G172*Ident!L172,2)</f>
        <v>0</v>
      </c>
      <c r="I172" s="82"/>
      <c r="J172" s="73">
        <f>BerM1!W172+BerM2!W172+BerM3!W172</f>
        <v>0</v>
      </c>
      <c r="K172" s="73">
        <f t="shared" si="84"/>
        <v>0</v>
      </c>
      <c r="L172" s="73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6">
        <f>ROUND((BerM1!I172+BerM2!I172+BerM3!I172)/(malu1+malu2+malu3),2)</f>
        <v>0</v>
      </c>
      <c r="Q172" s="6">
        <f>ROUND((BerM1!J172+BerM2!J172+BerM3!J172)/(dima1+dima2+dima3),2)</f>
        <v>0</v>
      </c>
      <c r="R172" s="6">
        <f>ROUND((BerM1!K172+BerM2!K172+BerM3!K172)/(wome1+wome2+wome3),2)</f>
        <v>0</v>
      </c>
      <c r="S172" s="6">
        <f>ROUND((BerM1!L172+BerM2!L172+BerM3!L172)/(doje1+doje2+doje3),2)</f>
        <v>0</v>
      </c>
      <c r="T172" s="6">
        <f>ROUND((BerM1!M172+BerM2!M172+BerM3!M172)/(vrve1+vrve2+vrve3),2)</f>
        <v>0</v>
      </c>
      <c r="U172" s="6">
        <f>ROUND((BerM1!N172+BerM2!N172+BerM3!N172)/(zasa1+zasa2+zasa3),2)</f>
        <v>0</v>
      </c>
      <c r="V172" s="6">
        <f>ROUND((BerM1!O172+BerM2!O172+BerM3!O172)/(zodi1+zodi2+zodi3),2)</f>
        <v>0</v>
      </c>
      <c r="W172" s="6">
        <f>ROUND(('M1-In'!U172+'M2-In'!U172+'M3-In'!U172)*7/(malu1+malu2+malu3+dima1+dima2+dima3+wome1+wome2+wome3+doje1+doje2+doje3+vrve1+vrve2+vrve3+zasa1+zasa2+zasa3+zodi1+zodi2+zodi3),2)</f>
        <v>0</v>
      </c>
      <c r="X172" s="6">
        <f t="shared" si="102"/>
        <v>0</v>
      </c>
      <c r="Y172" s="16">
        <f t="shared" si="103"/>
        <v>0</v>
      </c>
      <c r="Z172" s="42">
        <f t="shared" si="104"/>
        <v>1</v>
      </c>
      <c r="AA172" s="16" t="str">
        <f t="shared" si="105"/>
        <v>Teilzeit</v>
      </c>
      <c r="AB172" s="16">
        <f>'M1-In'!AG172+'M1-In'!AH172+'M2-In'!AG172+'M2-In'!AH172+'M3-In'!AG172+'M3-In'!AH172</f>
        <v>0</v>
      </c>
      <c r="AC172" s="16">
        <f t="shared" si="106"/>
        <v>0</v>
      </c>
      <c r="AD172" s="16">
        <f t="shared" si="87"/>
        <v>0</v>
      </c>
      <c r="AE172" s="16">
        <f>'M1-In'!AI172+'M2-In'!AI172+'M3-In'!AI172</f>
        <v>0</v>
      </c>
      <c r="AF172" s="16">
        <f t="shared" si="107"/>
        <v>0</v>
      </c>
      <c r="AG172" s="16">
        <f t="shared" si="88"/>
        <v>0</v>
      </c>
      <c r="AH172" s="16">
        <f>'M1-In'!AJ172+'M2-In'!AJ172+'M3-In'!AJ172</f>
        <v>0</v>
      </c>
      <c r="AI172" s="16">
        <f t="shared" si="108"/>
        <v>0</v>
      </c>
      <c r="AJ172" s="16">
        <f t="shared" si="89"/>
        <v>0</v>
      </c>
      <c r="AK172" s="16">
        <f>'M1-In'!AK172+'M2-In'!AK172+'M3-In'!AK172</f>
        <v>0</v>
      </c>
      <c r="AL172" s="16">
        <f t="shared" si="109"/>
        <v>0</v>
      </c>
      <c r="AM172" s="16">
        <f t="shared" si="90"/>
        <v>0</v>
      </c>
      <c r="AN172" s="16">
        <f>'M1-In'!AL172+'M2-In'!AL172+'M3-In'!AL172</f>
        <v>0</v>
      </c>
      <c r="AO172" s="16">
        <f t="shared" si="110"/>
        <v>0</v>
      </c>
      <c r="AP172" s="16">
        <f t="shared" si="91"/>
        <v>0</v>
      </c>
      <c r="AQ172" s="16">
        <f>'M1-In'!AM172+'M2-In'!AM172+'M3-In'!AM172</f>
        <v>0</v>
      </c>
      <c r="AR172" s="16">
        <f t="shared" si="111"/>
        <v>0</v>
      </c>
      <c r="AS172" s="16">
        <f t="shared" si="92"/>
        <v>0</v>
      </c>
      <c r="AT172" s="16">
        <f>BerM1!AO172+BerM2!AO172+BerM3!AO172</f>
        <v>0</v>
      </c>
      <c r="AU172" s="16">
        <f t="shared" si="112"/>
        <v>0</v>
      </c>
      <c r="AV172" s="16">
        <f t="shared" si="93"/>
        <v>0</v>
      </c>
      <c r="AW172" s="16">
        <f ca="1">IF(A172=1,"Verbessern",MIN(gmk,BerM1!AQ172+BerM2!AQ172+BerM3!AQ172))</f>
        <v>0</v>
      </c>
      <c r="AX172" s="16">
        <f t="shared" ca="1" si="94"/>
        <v>0</v>
      </c>
      <c r="AY172" s="16">
        <f t="shared" ca="1" si="95"/>
        <v>0</v>
      </c>
      <c r="AZ172" s="16">
        <f t="shared" ca="1" si="96"/>
        <v>0</v>
      </c>
      <c r="BA172" s="6">
        <f t="shared" si="113"/>
        <v>0</v>
      </c>
      <c r="BB172" s="6">
        <f t="shared" si="97"/>
        <v>0</v>
      </c>
      <c r="BC172" s="285">
        <f t="shared" si="114"/>
        <v>0</v>
      </c>
      <c r="BD172" s="16">
        <f t="shared" ca="1" si="98"/>
        <v>0</v>
      </c>
      <c r="BE172" s="42">
        <f t="shared" ca="1" si="99"/>
        <v>0</v>
      </c>
      <c r="BF172" s="16">
        <f ca="1">IF(A172=1,"Verbessern",BerM1!AT172+BerM2!AT172+BerM3!AT172)</f>
        <v>0</v>
      </c>
      <c r="BG172" s="16">
        <f t="shared" ca="1" si="115"/>
        <v>0</v>
      </c>
      <c r="BH172" s="16">
        <f t="shared" ca="1" si="116"/>
        <v>0</v>
      </c>
      <c r="BI172" s="16">
        <f t="shared" ca="1" si="117"/>
        <v>0</v>
      </c>
      <c r="BJ172" s="16">
        <f t="shared" ca="1" si="118"/>
        <v>0</v>
      </c>
      <c r="BK172" s="16">
        <f t="shared" ca="1" si="100"/>
        <v>0</v>
      </c>
      <c r="BL172" s="6">
        <f t="shared" ca="1" si="101"/>
        <v>0</v>
      </c>
      <c r="BM172" s="92">
        <f t="shared" ca="1" si="119"/>
        <v>0</v>
      </c>
      <c r="BN172" s="16">
        <f t="shared" ca="1" si="120"/>
        <v>0</v>
      </c>
      <c r="BO172" s="16" t="str">
        <f t="shared" si="121"/>
        <v>OK</v>
      </c>
      <c r="BP172" s="16">
        <f t="shared" si="122"/>
        <v>0</v>
      </c>
      <c r="BQ172" s="93"/>
      <c r="BR172" s="16">
        <f t="shared" si="123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43101</v>
      </c>
      <c r="D173" s="65">
        <f>Ident!F173-C173+1-(INT((CHOOSE(WEEKDAY(C173),0,1,2,3,4,5,6)+(Ident!F173-C173+1))/7))-(INT((CHOOSE(WEEKDAY(C173),6,0,1,2,3,4,5)+(Ident!F173-C173+1))/7))</f>
        <v>-30785</v>
      </c>
      <c r="E173" s="6">
        <f>Kal!B$13-C173+1-(INT((CHOOSE(WEEKDAY(C173),0,1,2,3,4,5,6)+(Kal!B$13-C173+1))/7))-(INT((CHOOSE(WEEKDAY(C173),6,0,1,2,3,4,5)+(Kal!B$13-C173+1))/7))</f>
        <v>65</v>
      </c>
      <c r="F173" s="6">
        <f>Ident!F173-Kal!A$11+1-(INT((CHOOSE(WEEKDAY(Kal!A$11),0,1,2,3,4,5,6)+(Ident!F173-Kal!A$11+1))/7))-(INT((CHOOSE(WEEKDAY(Kal!A$11),6,0,1,2,3,4,5)+(Ident!F173-Kal!A$11+1))/7))</f>
        <v>-30785</v>
      </c>
      <c r="G173" s="6">
        <f>IF(AND(Ident!E173&lt;&gt;0,Ident!F173&lt;&gt;0),D173,IF(AND(Ident!E173&lt;&gt;0,Ident!F173=0),E173,IF(AND(Ident!E173=0,Ident!F173&lt;&gt;0),F173,ad5kw)))</f>
        <v>65</v>
      </c>
      <c r="H173" s="75">
        <f>ROUND(G173*Ident!L173,2)</f>
        <v>0</v>
      </c>
      <c r="I173" s="82"/>
      <c r="J173" s="73">
        <f>BerM1!W173+BerM2!W173+BerM3!W173</f>
        <v>0</v>
      </c>
      <c r="K173" s="73">
        <f t="shared" si="84"/>
        <v>0</v>
      </c>
      <c r="L173" s="73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6">
        <f>ROUND((BerM1!I173+BerM2!I173+BerM3!I173)/(malu1+malu2+malu3),2)</f>
        <v>0</v>
      </c>
      <c r="Q173" s="6">
        <f>ROUND((BerM1!J173+BerM2!J173+BerM3!J173)/(dima1+dima2+dima3),2)</f>
        <v>0</v>
      </c>
      <c r="R173" s="6">
        <f>ROUND((BerM1!K173+BerM2!K173+BerM3!K173)/(wome1+wome2+wome3),2)</f>
        <v>0</v>
      </c>
      <c r="S173" s="6">
        <f>ROUND((BerM1!L173+BerM2!L173+BerM3!L173)/(doje1+doje2+doje3),2)</f>
        <v>0</v>
      </c>
      <c r="T173" s="6">
        <f>ROUND((BerM1!M173+BerM2!M173+BerM3!M173)/(vrve1+vrve2+vrve3),2)</f>
        <v>0</v>
      </c>
      <c r="U173" s="6">
        <f>ROUND((BerM1!N173+BerM2!N173+BerM3!N173)/(zasa1+zasa2+zasa3),2)</f>
        <v>0</v>
      </c>
      <c r="V173" s="6">
        <f>ROUND((BerM1!O173+BerM2!O173+BerM3!O173)/(zodi1+zodi2+zodi3),2)</f>
        <v>0</v>
      </c>
      <c r="W173" s="6">
        <f>ROUND(('M1-In'!U173+'M2-In'!U173+'M3-In'!U173)*7/(malu1+malu2+malu3+dima1+dima2+dima3+wome1+wome2+wome3+doje1+doje2+doje3+vrve1+vrve2+vrve3+zasa1+zasa2+zasa3+zodi1+zodi2+zodi3),2)</f>
        <v>0</v>
      </c>
      <c r="X173" s="6">
        <f t="shared" si="102"/>
        <v>0</v>
      </c>
      <c r="Y173" s="16">
        <f t="shared" si="103"/>
        <v>0</v>
      </c>
      <c r="Z173" s="42">
        <f t="shared" si="104"/>
        <v>1</v>
      </c>
      <c r="AA173" s="16" t="str">
        <f t="shared" si="105"/>
        <v>Teilzeit</v>
      </c>
      <c r="AB173" s="16">
        <f>'M1-In'!AG173+'M1-In'!AH173+'M2-In'!AG173+'M2-In'!AH173+'M3-In'!AG173+'M3-In'!AH173</f>
        <v>0</v>
      </c>
      <c r="AC173" s="16">
        <f t="shared" si="106"/>
        <v>0</v>
      </c>
      <c r="AD173" s="16">
        <f t="shared" si="87"/>
        <v>0</v>
      </c>
      <c r="AE173" s="16">
        <f>'M1-In'!AI173+'M2-In'!AI173+'M3-In'!AI173</f>
        <v>0</v>
      </c>
      <c r="AF173" s="16">
        <f t="shared" si="107"/>
        <v>0</v>
      </c>
      <c r="AG173" s="16">
        <f t="shared" si="88"/>
        <v>0</v>
      </c>
      <c r="AH173" s="16">
        <f>'M1-In'!AJ173+'M2-In'!AJ173+'M3-In'!AJ173</f>
        <v>0</v>
      </c>
      <c r="AI173" s="16">
        <f t="shared" si="108"/>
        <v>0</v>
      </c>
      <c r="AJ173" s="16">
        <f t="shared" si="89"/>
        <v>0</v>
      </c>
      <c r="AK173" s="16">
        <f>'M1-In'!AK173+'M2-In'!AK173+'M3-In'!AK173</f>
        <v>0</v>
      </c>
      <c r="AL173" s="16">
        <f t="shared" si="109"/>
        <v>0</v>
      </c>
      <c r="AM173" s="16">
        <f t="shared" si="90"/>
        <v>0</v>
      </c>
      <c r="AN173" s="16">
        <f>'M1-In'!AL173+'M2-In'!AL173+'M3-In'!AL173</f>
        <v>0</v>
      </c>
      <c r="AO173" s="16">
        <f t="shared" si="110"/>
        <v>0</v>
      </c>
      <c r="AP173" s="16">
        <f t="shared" si="91"/>
        <v>0</v>
      </c>
      <c r="AQ173" s="16">
        <f>'M1-In'!AM173+'M2-In'!AM173+'M3-In'!AM173</f>
        <v>0</v>
      </c>
      <c r="AR173" s="16">
        <f t="shared" si="111"/>
        <v>0</v>
      </c>
      <c r="AS173" s="16">
        <f t="shared" si="92"/>
        <v>0</v>
      </c>
      <c r="AT173" s="16">
        <f>BerM1!AO173+BerM2!AO173+BerM3!AO173</f>
        <v>0</v>
      </c>
      <c r="AU173" s="16">
        <f t="shared" si="112"/>
        <v>0</v>
      </c>
      <c r="AV173" s="16">
        <f t="shared" si="93"/>
        <v>0</v>
      </c>
      <c r="AW173" s="16">
        <f ca="1">IF(A173=1,"Verbessern",MIN(gmk,BerM1!AQ173+BerM2!AQ173+BerM3!AQ173))</f>
        <v>0</v>
      </c>
      <c r="AX173" s="16">
        <f t="shared" ca="1" si="94"/>
        <v>0</v>
      </c>
      <c r="AY173" s="16">
        <f t="shared" ca="1" si="95"/>
        <v>0</v>
      </c>
      <c r="AZ173" s="16">
        <f t="shared" ca="1" si="96"/>
        <v>0</v>
      </c>
      <c r="BA173" s="6">
        <f t="shared" si="113"/>
        <v>0</v>
      </c>
      <c r="BB173" s="6">
        <f t="shared" si="97"/>
        <v>0</v>
      </c>
      <c r="BC173" s="285">
        <f t="shared" si="114"/>
        <v>0</v>
      </c>
      <c r="BD173" s="16">
        <f t="shared" ca="1" si="98"/>
        <v>0</v>
      </c>
      <c r="BE173" s="42">
        <f t="shared" ca="1" si="99"/>
        <v>0</v>
      </c>
      <c r="BF173" s="16">
        <f ca="1">IF(A173=1,"Verbessern",BerM1!AT173+BerM2!AT173+BerM3!AT173)</f>
        <v>0</v>
      </c>
      <c r="BG173" s="16">
        <f t="shared" ca="1" si="115"/>
        <v>0</v>
      </c>
      <c r="BH173" s="16">
        <f t="shared" ca="1" si="116"/>
        <v>0</v>
      </c>
      <c r="BI173" s="16">
        <f t="shared" ca="1" si="117"/>
        <v>0</v>
      </c>
      <c r="BJ173" s="16">
        <f t="shared" ca="1" si="118"/>
        <v>0</v>
      </c>
      <c r="BK173" s="16">
        <f t="shared" ca="1" si="100"/>
        <v>0</v>
      </c>
      <c r="BL173" s="6">
        <f t="shared" ca="1" si="101"/>
        <v>0</v>
      </c>
      <c r="BM173" s="92">
        <f t="shared" ca="1" si="119"/>
        <v>0</v>
      </c>
      <c r="BN173" s="16">
        <f t="shared" ca="1" si="120"/>
        <v>0</v>
      </c>
      <c r="BO173" s="16" t="str">
        <f t="shared" si="121"/>
        <v>OK</v>
      </c>
      <c r="BP173" s="16">
        <f t="shared" si="122"/>
        <v>0</v>
      </c>
      <c r="BQ173" s="93"/>
      <c r="BR173" s="16">
        <f t="shared" si="123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43101</v>
      </c>
      <c r="D174" s="65">
        <f>Ident!F174-C174+1-(INT((CHOOSE(WEEKDAY(C174),0,1,2,3,4,5,6)+(Ident!F174-C174+1))/7))-(INT((CHOOSE(WEEKDAY(C174),6,0,1,2,3,4,5)+(Ident!F174-C174+1))/7))</f>
        <v>-30785</v>
      </c>
      <c r="E174" s="6">
        <f>Kal!B$13-C174+1-(INT((CHOOSE(WEEKDAY(C174),0,1,2,3,4,5,6)+(Kal!B$13-C174+1))/7))-(INT((CHOOSE(WEEKDAY(C174),6,0,1,2,3,4,5)+(Kal!B$13-C174+1))/7))</f>
        <v>65</v>
      </c>
      <c r="F174" s="6">
        <f>Ident!F174-Kal!A$11+1-(INT((CHOOSE(WEEKDAY(Kal!A$11),0,1,2,3,4,5,6)+(Ident!F174-Kal!A$11+1))/7))-(INT((CHOOSE(WEEKDAY(Kal!A$11),6,0,1,2,3,4,5)+(Ident!F174-Kal!A$11+1))/7))</f>
        <v>-30785</v>
      </c>
      <c r="G174" s="6">
        <f>IF(AND(Ident!E174&lt;&gt;0,Ident!F174&lt;&gt;0),D174,IF(AND(Ident!E174&lt;&gt;0,Ident!F174=0),E174,IF(AND(Ident!E174=0,Ident!F174&lt;&gt;0),F174,ad5kw)))</f>
        <v>65</v>
      </c>
      <c r="H174" s="75">
        <f>ROUND(G174*Ident!L174,2)</f>
        <v>0</v>
      </c>
      <c r="I174" s="82"/>
      <c r="J174" s="73">
        <f>BerM1!W174+BerM2!W174+BerM3!W174</f>
        <v>0</v>
      </c>
      <c r="K174" s="73">
        <f t="shared" si="84"/>
        <v>0</v>
      </c>
      <c r="L174" s="73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6">
        <f>ROUND((BerM1!I174+BerM2!I174+BerM3!I174)/(malu1+malu2+malu3),2)</f>
        <v>0</v>
      </c>
      <c r="Q174" s="6">
        <f>ROUND((BerM1!J174+BerM2!J174+BerM3!J174)/(dima1+dima2+dima3),2)</f>
        <v>0</v>
      </c>
      <c r="R174" s="6">
        <f>ROUND((BerM1!K174+BerM2!K174+BerM3!K174)/(wome1+wome2+wome3),2)</f>
        <v>0</v>
      </c>
      <c r="S174" s="6">
        <f>ROUND((BerM1!L174+BerM2!L174+BerM3!L174)/(doje1+doje2+doje3),2)</f>
        <v>0</v>
      </c>
      <c r="T174" s="6">
        <f>ROUND((BerM1!M174+BerM2!M174+BerM3!M174)/(vrve1+vrve2+vrve3),2)</f>
        <v>0</v>
      </c>
      <c r="U174" s="6">
        <f>ROUND((BerM1!N174+BerM2!N174+BerM3!N174)/(zasa1+zasa2+zasa3),2)</f>
        <v>0</v>
      </c>
      <c r="V174" s="6">
        <f>ROUND((BerM1!O174+BerM2!O174+BerM3!O174)/(zodi1+zodi2+zodi3),2)</f>
        <v>0</v>
      </c>
      <c r="W174" s="6">
        <f>ROUND(('M1-In'!U174+'M2-In'!U174+'M3-In'!U174)*7/(malu1+malu2+malu3+dima1+dima2+dima3+wome1+wome2+wome3+doje1+doje2+doje3+vrve1+vrve2+vrve3+zasa1+zasa2+zasa3+zodi1+zodi2+zodi3),2)</f>
        <v>0</v>
      </c>
      <c r="X174" s="6">
        <f t="shared" si="102"/>
        <v>0</v>
      </c>
      <c r="Y174" s="16">
        <f t="shared" si="103"/>
        <v>0</v>
      </c>
      <c r="Z174" s="42">
        <f t="shared" si="104"/>
        <v>1</v>
      </c>
      <c r="AA174" s="16" t="str">
        <f t="shared" si="105"/>
        <v>Teilzeit</v>
      </c>
      <c r="AB174" s="16">
        <f>'M1-In'!AG174+'M1-In'!AH174+'M2-In'!AG174+'M2-In'!AH174+'M3-In'!AG174+'M3-In'!AH174</f>
        <v>0</v>
      </c>
      <c r="AC174" s="16">
        <f t="shared" si="106"/>
        <v>0</v>
      </c>
      <c r="AD174" s="16">
        <f t="shared" si="87"/>
        <v>0</v>
      </c>
      <c r="AE174" s="16">
        <f>'M1-In'!AI174+'M2-In'!AI174+'M3-In'!AI174</f>
        <v>0</v>
      </c>
      <c r="AF174" s="16">
        <f t="shared" si="107"/>
        <v>0</v>
      </c>
      <c r="AG174" s="16">
        <f t="shared" si="88"/>
        <v>0</v>
      </c>
      <c r="AH174" s="16">
        <f>'M1-In'!AJ174+'M2-In'!AJ174+'M3-In'!AJ174</f>
        <v>0</v>
      </c>
      <c r="AI174" s="16">
        <f t="shared" si="108"/>
        <v>0</v>
      </c>
      <c r="AJ174" s="16">
        <f t="shared" si="89"/>
        <v>0</v>
      </c>
      <c r="AK174" s="16">
        <f>'M1-In'!AK174+'M2-In'!AK174+'M3-In'!AK174</f>
        <v>0</v>
      </c>
      <c r="AL174" s="16">
        <f t="shared" si="109"/>
        <v>0</v>
      </c>
      <c r="AM174" s="16">
        <f t="shared" si="90"/>
        <v>0</v>
      </c>
      <c r="AN174" s="16">
        <f>'M1-In'!AL174+'M2-In'!AL174+'M3-In'!AL174</f>
        <v>0</v>
      </c>
      <c r="AO174" s="16">
        <f t="shared" si="110"/>
        <v>0</v>
      </c>
      <c r="AP174" s="16">
        <f t="shared" si="91"/>
        <v>0</v>
      </c>
      <c r="AQ174" s="16">
        <f>'M1-In'!AM174+'M2-In'!AM174+'M3-In'!AM174</f>
        <v>0</v>
      </c>
      <c r="AR174" s="16">
        <f t="shared" si="111"/>
        <v>0</v>
      </c>
      <c r="AS174" s="16">
        <f t="shared" si="92"/>
        <v>0</v>
      </c>
      <c r="AT174" s="16">
        <f>BerM1!AO174+BerM2!AO174+BerM3!AO174</f>
        <v>0</v>
      </c>
      <c r="AU174" s="16">
        <f t="shared" si="112"/>
        <v>0</v>
      </c>
      <c r="AV174" s="16">
        <f t="shared" si="93"/>
        <v>0</v>
      </c>
      <c r="AW174" s="16">
        <f ca="1">IF(A174=1,"Verbessern",MIN(gmk,BerM1!AQ174+BerM2!AQ174+BerM3!AQ174))</f>
        <v>0</v>
      </c>
      <c r="AX174" s="16">
        <f t="shared" ca="1" si="94"/>
        <v>0</v>
      </c>
      <c r="AY174" s="16">
        <f t="shared" ca="1" si="95"/>
        <v>0</v>
      </c>
      <c r="AZ174" s="16">
        <f t="shared" ca="1" si="96"/>
        <v>0</v>
      </c>
      <c r="BA174" s="6">
        <f t="shared" si="113"/>
        <v>0</v>
      </c>
      <c r="BB174" s="6">
        <f t="shared" si="97"/>
        <v>0</v>
      </c>
      <c r="BC174" s="285">
        <f t="shared" si="114"/>
        <v>0</v>
      </c>
      <c r="BD174" s="16">
        <f t="shared" ca="1" si="98"/>
        <v>0</v>
      </c>
      <c r="BE174" s="42">
        <f t="shared" ca="1" si="99"/>
        <v>0</v>
      </c>
      <c r="BF174" s="16">
        <f ca="1">IF(A174=1,"Verbessern",BerM1!AT174+BerM2!AT174+BerM3!AT174)</f>
        <v>0</v>
      </c>
      <c r="BG174" s="16">
        <f t="shared" ca="1" si="115"/>
        <v>0</v>
      </c>
      <c r="BH174" s="16">
        <f t="shared" ca="1" si="116"/>
        <v>0</v>
      </c>
      <c r="BI174" s="16">
        <f t="shared" ca="1" si="117"/>
        <v>0</v>
      </c>
      <c r="BJ174" s="16">
        <f t="shared" ca="1" si="118"/>
        <v>0</v>
      </c>
      <c r="BK174" s="16">
        <f t="shared" ca="1" si="100"/>
        <v>0</v>
      </c>
      <c r="BL174" s="6">
        <f t="shared" ca="1" si="101"/>
        <v>0</v>
      </c>
      <c r="BM174" s="92">
        <f t="shared" ca="1" si="119"/>
        <v>0</v>
      </c>
      <c r="BN174" s="16">
        <f t="shared" ca="1" si="120"/>
        <v>0</v>
      </c>
      <c r="BO174" s="16" t="str">
        <f t="shared" si="121"/>
        <v>OK</v>
      </c>
      <c r="BP174" s="16">
        <f t="shared" si="122"/>
        <v>0</v>
      </c>
      <c r="BQ174" s="93"/>
      <c r="BR174" s="16">
        <f t="shared" si="123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43101</v>
      </c>
      <c r="D175" s="65">
        <f>Ident!F175-C175+1-(INT((CHOOSE(WEEKDAY(C175),0,1,2,3,4,5,6)+(Ident!F175-C175+1))/7))-(INT((CHOOSE(WEEKDAY(C175),6,0,1,2,3,4,5)+(Ident!F175-C175+1))/7))</f>
        <v>-30785</v>
      </c>
      <c r="E175" s="6">
        <f>Kal!B$13-C175+1-(INT((CHOOSE(WEEKDAY(C175),0,1,2,3,4,5,6)+(Kal!B$13-C175+1))/7))-(INT((CHOOSE(WEEKDAY(C175),6,0,1,2,3,4,5)+(Kal!B$13-C175+1))/7))</f>
        <v>65</v>
      </c>
      <c r="F175" s="6">
        <f>Ident!F175-Kal!A$11+1-(INT((CHOOSE(WEEKDAY(Kal!A$11),0,1,2,3,4,5,6)+(Ident!F175-Kal!A$11+1))/7))-(INT((CHOOSE(WEEKDAY(Kal!A$11),6,0,1,2,3,4,5)+(Ident!F175-Kal!A$11+1))/7))</f>
        <v>-30785</v>
      </c>
      <c r="G175" s="6">
        <f>IF(AND(Ident!E175&lt;&gt;0,Ident!F175&lt;&gt;0),D175,IF(AND(Ident!E175&lt;&gt;0,Ident!F175=0),E175,IF(AND(Ident!E175=0,Ident!F175&lt;&gt;0),F175,ad5kw)))</f>
        <v>65</v>
      </c>
      <c r="H175" s="75">
        <f>ROUND(G175*Ident!L175,2)</f>
        <v>0</v>
      </c>
      <c r="I175" s="82"/>
      <c r="J175" s="73">
        <f>BerM1!W175+BerM2!W175+BerM3!W175</f>
        <v>0</v>
      </c>
      <c r="K175" s="73">
        <f t="shared" si="84"/>
        <v>0</v>
      </c>
      <c r="L175" s="73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6">
        <f>ROUND((BerM1!I175+BerM2!I175+BerM3!I175)/(malu1+malu2+malu3),2)</f>
        <v>0</v>
      </c>
      <c r="Q175" s="6">
        <f>ROUND((BerM1!J175+BerM2!J175+BerM3!J175)/(dima1+dima2+dima3),2)</f>
        <v>0</v>
      </c>
      <c r="R175" s="6">
        <f>ROUND((BerM1!K175+BerM2!K175+BerM3!K175)/(wome1+wome2+wome3),2)</f>
        <v>0</v>
      </c>
      <c r="S175" s="6">
        <f>ROUND((BerM1!L175+BerM2!L175+BerM3!L175)/(doje1+doje2+doje3),2)</f>
        <v>0</v>
      </c>
      <c r="T175" s="6">
        <f>ROUND((BerM1!M175+BerM2!M175+BerM3!M175)/(vrve1+vrve2+vrve3),2)</f>
        <v>0</v>
      </c>
      <c r="U175" s="6">
        <f>ROUND((BerM1!N175+BerM2!N175+BerM3!N175)/(zasa1+zasa2+zasa3),2)</f>
        <v>0</v>
      </c>
      <c r="V175" s="6">
        <f>ROUND((BerM1!O175+BerM2!O175+BerM3!O175)/(zodi1+zodi2+zodi3),2)</f>
        <v>0</v>
      </c>
      <c r="W175" s="6">
        <f>ROUND(('M1-In'!U175+'M2-In'!U175+'M3-In'!U175)*7/(malu1+malu2+malu3+dima1+dima2+dima3+wome1+wome2+wome3+doje1+doje2+doje3+vrve1+vrve2+vrve3+zasa1+zasa2+zasa3+zodi1+zodi2+zodi3),2)</f>
        <v>0</v>
      </c>
      <c r="X175" s="6">
        <f t="shared" si="102"/>
        <v>0</v>
      </c>
      <c r="Y175" s="16">
        <f t="shared" si="103"/>
        <v>0</v>
      </c>
      <c r="Z175" s="42">
        <f t="shared" si="104"/>
        <v>1</v>
      </c>
      <c r="AA175" s="16" t="str">
        <f t="shared" si="105"/>
        <v>Teilzeit</v>
      </c>
      <c r="AB175" s="16">
        <f>'M1-In'!AG175+'M1-In'!AH175+'M2-In'!AG175+'M2-In'!AH175+'M3-In'!AG175+'M3-In'!AH175</f>
        <v>0</v>
      </c>
      <c r="AC175" s="16">
        <f t="shared" si="106"/>
        <v>0</v>
      </c>
      <c r="AD175" s="16">
        <f t="shared" si="87"/>
        <v>0</v>
      </c>
      <c r="AE175" s="16">
        <f>'M1-In'!AI175+'M2-In'!AI175+'M3-In'!AI175</f>
        <v>0</v>
      </c>
      <c r="AF175" s="16">
        <f t="shared" si="107"/>
        <v>0</v>
      </c>
      <c r="AG175" s="16">
        <f t="shared" si="88"/>
        <v>0</v>
      </c>
      <c r="AH175" s="16">
        <f>'M1-In'!AJ175+'M2-In'!AJ175+'M3-In'!AJ175</f>
        <v>0</v>
      </c>
      <c r="AI175" s="16">
        <f t="shared" si="108"/>
        <v>0</v>
      </c>
      <c r="AJ175" s="16">
        <f t="shared" si="89"/>
        <v>0</v>
      </c>
      <c r="AK175" s="16">
        <f>'M1-In'!AK175+'M2-In'!AK175+'M3-In'!AK175</f>
        <v>0</v>
      </c>
      <c r="AL175" s="16">
        <f t="shared" si="109"/>
        <v>0</v>
      </c>
      <c r="AM175" s="16">
        <f t="shared" si="90"/>
        <v>0</v>
      </c>
      <c r="AN175" s="16">
        <f>'M1-In'!AL175+'M2-In'!AL175+'M3-In'!AL175</f>
        <v>0</v>
      </c>
      <c r="AO175" s="16">
        <f t="shared" si="110"/>
        <v>0</v>
      </c>
      <c r="AP175" s="16">
        <f t="shared" si="91"/>
        <v>0</v>
      </c>
      <c r="AQ175" s="16">
        <f>'M1-In'!AM175+'M2-In'!AM175+'M3-In'!AM175</f>
        <v>0</v>
      </c>
      <c r="AR175" s="16">
        <f t="shared" si="111"/>
        <v>0</v>
      </c>
      <c r="AS175" s="16">
        <f t="shared" si="92"/>
        <v>0</v>
      </c>
      <c r="AT175" s="16">
        <f>BerM1!AO175+BerM2!AO175+BerM3!AO175</f>
        <v>0</v>
      </c>
      <c r="AU175" s="16">
        <f t="shared" si="112"/>
        <v>0</v>
      </c>
      <c r="AV175" s="16">
        <f t="shared" si="93"/>
        <v>0</v>
      </c>
      <c r="AW175" s="16">
        <f ca="1">IF(A175=1,"Verbessern",MIN(gmk,BerM1!AQ175+BerM2!AQ175+BerM3!AQ175))</f>
        <v>0</v>
      </c>
      <c r="AX175" s="16">
        <f t="shared" ca="1" si="94"/>
        <v>0</v>
      </c>
      <c r="AY175" s="16">
        <f t="shared" ca="1" si="95"/>
        <v>0</v>
      </c>
      <c r="AZ175" s="16">
        <f t="shared" ca="1" si="96"/>
        <v>0</v>
      </c>
      <c r="BA175" s="6">
        <f t="shared" si="113"/>
        <v>0</v>
      </c>
      <c r="BB175" s="6">
        <f t="shared" si="97"/>
        <v>0</v>
      </c>
      <c r="BC175" s="285">
        <f t="shared" si="114"/>
        <v>0</v>
      </c>
      <c r="BD175" s="16">
        <f t="shared" ca="1" si="98"/>
        <v>0</v>
      </c>
      <c r="BE175" s="42">
        <f t="shared" ca="1" si="99"/>
        <v>0</v>
      </c>
      <c r="BF175" s="16">
        <f ca="1">IF(A175=1,"Verbessern",BerM1!AT175+BerM2!AT175+BerM3!AT175)</f>
        <v>0</v>
      </c>
      <c r="BG175" s="16">
        <f t="shared" ca="1" si="115"/>
        <v>0</v>
      </c>
      <c r="BH175" s="16">
        <f t="shared" ca="1" si="116"/>
        <v>0</v>
      </c>
      <c r="BI175" s="16">
        <f t="shared" ca="1" si="117"/>
        <v>0</v>
      </c>
      <c r="BJ175" s="16">
        <f t="shared" ca="1" si="118"/>
        <v>0</v>
      </c>
      <c r="BK175" s="16">
        <f t="shared" ca="1" si="100"/>
        <v>0</v>
      </c>
      <c r="BL175" s="6">
        <f t="shared" ca="1" si="101"/>
        <v>0</v>
      </c>
      <c r="BM175" s="92">
        <f t="shared" ca="1" si="119"/>
        <v>0</v>
      </c>
      <c r="BN175" s="16">
        <f t="shared" ca="1" si="120"/>
        <v>0</v>
      </c>
      <c r="BO175" s="16" t="str">
        <f t="shared" si="121"/>
        <v>OK</v>
      </c>
      <c r="BP175" s="16">
        <f t="shared" si="122"/>
        <v>0</v>
      </c>
      <c r="BQ175" s="93"/>
      <c r="BR175" s="16">
        <f t="shared" si="123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43101</v>
      </c>
      <c r="D176" s="65">
        <f>Ident!F176-C176+1-(INT((CHOOSE(WEEKDAY(C176),0,1,2,3,4,5,6)+(Ident!F176-C176+1))/7))-(INT((CHOOSE(WEEKDAY(C176),6,0,1,2,3,4,5)+(Ident!F176-C176+1))/7))</f>
        <v>-30785</v>
      </c>
      <c r="E176" s="6">
        <f>Kal!B$13-C176+1-(INT((CHOOSE(WEEKDAY(C176),0,1,2,3,4,5,6)+(Kal!B$13-C176+1))/7))-(INT((CHOOSE(WEEKDAY(C176),6,0,1,2,3,4,5)+(Kal!B$13-C176+1))/7))</f>
        <v>65</v>
      </c>
      <c r="F176" s="6">
        <f>Ident!F176-Kal!A$11+1-(INT((CHOOSE(WEEKDAY(Kal!A$11),0,1,2,3,4,5,6)+(Ident!F176-Kal!A$11+1))/7))-(INT((CHOOSE(WEEKDAY(Kal!A$11),6,0,1,2,3,4,5)+(Ident!F176-Kal!A$11+1))/7))</f>
        <v>-30785</v>
      </c>
      <c r="G176" s="6">
        <f>IF(AND(Ident!E176&lt;&gt;0,Ident!F176&lt;&gt;0),D176,IF(AND(Ident!E176&lt;&gt;0,Ident!F176=0),E176,IF(AND(Ident!E176=0,Ident!F176&lt;&gt;0),F176,ad5kw)))</f>
        <v>65</v>
      </c>
      <c r="H176" s="75">
        <f>ROUND(G176*Ident!L176,2)</f>
        <v>0</v>
      </c>
      <c r="I176" s="82"/>
      <c r="J176" s="73">
        <f>BerM1!W176+BerM2!W176+BerM3!W176</f>
        <v>0</v>
      </c>
      <c r="K176" s="73">
        <f t="shared" si="84"/>
        <v>0</v>
      </c>
      <c r="L176" s="73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6">
        <f>ROUND((BerM1!I176+BerM2!I176+BerM3!I176)/(malu1+malu2+malu3),2)</f>
        <v>0</v>
      </c>
      <c r="Q176" s="6">
        <f>ROUND((BerM1!J176+BerM2!J176+BerM3!J176)/(dima1+dima2+dima3),2)</f>
        <v>0</v>
      </c>
      <c r="R176" s="6">
        <f>ROUND((BerM1!K176+BerM2!K176+BerM3!K176)/(wome1+wome2+wome3),2)</f>
        <v>0</v>
      </c>
      <c r="S176" s="6">
        <f>ROUND((BerM1!L176+BerM2!L176+BerM3!L176)/(doje1+doje2+doje3),2)</f>
        <v>0</v>
      </c>
      <c r="T176" s="6">
        <f>ROUND((BerM1!M176+BerM2!M176+BerM3!M176)/(vrve1+vrve2+vrve3),2)</f>
        <v>0</v>
      </c>
      <c r="U176" s="6">
        <f>ROUND((BerM1!N176+BerM2!N176+BerM3!N176)/(zasa1+zasa2+zasa3),2)</f>
        <v>0</v>
      </c>
      <c r="V176" s="6">
        <f>ROUND((BerM1!O176+BerM2!O176+BerM3!O176)/(zodi1+zodi2+zodi3),2)</f>
        <v>0</v>
      </c>
      <c r="W176" s="6">
        <f>ROUND(('M1-In'!U176+'M2-In'!U176+'M3-In'!U176)*7/(malu1+malu2+malu3+dima1+dima2+dima3+wome1+wome2+wome3+doje1+doje2+doje3+vrve1+vrve2+vrve3+zasa1+zasa2+zasa3+zodi1+zodi2+zodi3),2)</f>
        <v>0</v>
      </c>
      <c r="X176" s="6">
        <f t="shared" si="102"/>
        <v>0</v>
      </c>
      <c r="Y176" s="16">
        <f t="shared" si="103"/>
        <v>0</v>
      </c>
      <c r="Z176" s="42">
        <f t="shared" si="104"/>
        <v>1</v>
      </c>
      <c r="AA176" s="16" t="str">
        <f t="shared" si="105"/>
        <v>Teilzeit</v>
      </c>
      <c r="AB176" s="16">
        <f>'M1-In'!AG176+'M1-In'!AH176+'M2-In'!AG176+'M2-In'!AH176+'M3-In'!AG176+'M3-In'!AH176</f>
        <v>0</v>
      </c>
      <c r="AC176" s="16">
        <f t="shared" si="106"/>
        <v>0</v>
      </c>
      <c r="AD176" s="16">
        <f t="shared" si="87"/>
        <v>0</v>
      </c>
      <c r="AE176" s="16">
        <f>'M1-In'!AI176+'M2-In'!AI176+'M3-In'!AI176</f>
        <v>0</v>
      </c>
      <c r="AF176" s="16">
        <f t="shared" si="107"/>
        <v>0</v>
      </c>
      <c r="AG176" s="16">
        <f t="shared" si="88"/>
        <v>0</v>
      </c>
      <c r="AH176" s="16">
        <f>'M1-In'!AJ176+'M2-In'!AJ176+'M3-In'!AJ176</f>
        <v>0</v>
      </c>
      <c r="AI176" s="16">
        <f t="shared" si="108"/>
        <v>0</v>
      </c>
      <c r="AJ176" s="16">
        <f t="shared" si="89"/>
        <v>0</v>
      </c>
      <c r="AK176" s="16">
        <f>'M1-In'!AK176+'M2-In'!AK176+'M3-In'!AK176</f>
        <v>0</v>
      </c>
      <c r="AL176" s="16">
        <f t="shared" si="109"/>
        <v>0</v>
      </c>
      <c r="AM176" s="16">
        <f t="shared" si="90"/>
        <v>0</v>
      </c>
      <c r="AN176" s="16">
        <f>'M1-In'!AL176+'M2-In'!AL176+'M3-In'!AL176</f>
        <v>0</v>
      </c>
      <c r="AO176" s="16">
        <f t="shared" si="110"/>
        <v>0</v>
      </c>
      <c r="AP176" s="16">
        <f t="shared" si="91"/>
        <v>0</v>
      </c>
      <c r="AQ176" s="16">
        <f>'M1-In'!AM176+'M2-In'!AM176+'M3-In'!AM176</f>
        <v>0</v>
      </c>
      <c r="AR176" s="16">
        <f t="shared" si="111"/>
        <v>0</v>
      </c>
      <c r="AS176" s="16">
        <f t="shared" si="92"/>
        <v>0</v>
      </c>
      <c r="AT176" s="16">
        <f>BerM1!AO176+BerM2!AO176+BerM3!AO176</f>
        <v>0</v>
      </c>
      <c r="AU176" s="16">
        <f t="shared" si="112"/>
        <v>0</v>
      </c>
      <c r="AV176" s="16">
        <f t="shared" si="93"/>
        <v>0</v>
      </c>
      <c r="AW176" s="16">
        <f ca="1">IF(A176=1,"Verbessern",MIN(gmk,BerM1!AQ176+BerM2!AQ176+BerM3!AQ176))</f>
        <v>0</v>
      </c>
      <c r="AX176" s="16">
        <f t="shared" ca="1" si="94"/>
        <v>0</v>
      </c>
      <c r="AY176" s="16">
        <f t="shared" ca="1" si="95"/>
        <v>0</v>
      </c>
      <c r="AZ176" s="16">
        <f t="shared" ca="1" si="96"/>
        <v>0</v>
      </c>
      <c r="BA176" s="6">
        <f t="shared" si="113"/>
        <v>0</v>
      </c>
      <c r="BB176" s="6">
        <f t="shared" si="97"/>
        <v>0</v>
      </c>
      <c r="BC176" s="285">
        <f t="shared" si="114"/>
        <v>0</v>
      </c>
      <c r="BD176" s="16">
        <f t="shared" ca="1" si="98"/>
        <v>0</v>
      </c>
      <c r="BE176" s="42">
        <f t="shared" ca="1" si="99"/>
        <v>0</v>
      </c>
      <c r="BF176" s="16">
        <f ca="1">IF(A176=1,"Verbessern",BerM1!AT176+BerM2!AT176+BerM3!AT176)</f>
        <v>0</v>
      </c>
      <c r="BG176" s="16">
        <f t="shared" ca="1" si="115"/>
        <v>0</v>
      </c>
      <c r="BH176" s="16">
        <f t="shared" ca="1" si="116"/>
        <v>0</v>
      </c>
      <c r="BI176" s="16">
        <f t="shared" ca="1" si="117"/>
        <v>0</v>
      </c>
      <c r="BJ176" s="16">
        <f t="shared" ca="1" si="118"/>
        <v>0</v>
      </c>
      <c r="BK176" s="16">
        <f t="shared" ca="1" si="100"/>
        <v>0</v>
      </c>
      <c r="BL176" s="6">
        <f t="shared" ca="1" si="101"/>
        <v>0</v>
      </c>
      <c r="BM176" s="92">
        <f t="shared" ca="1" si="119"/>
        <v>0</v>
      </c>
      <c r="BN176" s="16">
        <f t="shared" ca="1" si="120"/>
        <v>0</v>
      </c>
      <c r="BO176" s="16" t="str">
        <f t="shared" si="121"/>
        <v>OK</v>
      </c>
      <c r="BP176" s="16">
        <f t="shared" si="122"/>
        <v>0</v>
      </c>
      <c r="BQ176" s="93"/>
      <c r="BR176" s="16">
        <f t="shared" si="123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43101</v>
      </c>
      <c r="D177" s="65">
        <f>Ident!F177-C177+1-(INT((CHOOSE(WEEKDAY(C177),0,1,2,3,4,5,6)+(Ident!F177-C177+1))/7))-(INT((CHOOSE(WEEKDAY(C177),6,0,1,2,3,4,5)+(Ident!F177-C177+1))/7))</f>
        <v>-30785</v>
      </c>
      <c r="E177" s="6">
        <f>Kal!B$13-C177+1-(INT((CHOOSE(WEEKDAY(C177),0,1,2,3,4,5,6)+(Kal!B$13-C177+1))/7))-(INT((CHOOSE(WEEKDAY(C177),6,0,1,2,3,4,5)+(Kal!B$13-C177+1))/7))</f>
        <v>65</v>
      </c>
      <c r="F177" s="6">
        <f>Ident!F177-Kal!A$11+1-(INT((CHOOSE(WEEKDAY(Kal!A$11),0,1,2,3,4,5,6)+(Ident!F177-Kal!A$11+1))/7))-(INT((CHOOSE(WEEKDAY(Kal!A$11),6,0,1,2,3,4,5)+(Ident!F177-Kal!A$11+1))/7))</f>
        <v>-30785</v>
      </c>
      <c r="G177" s="6">
        <f>IF(AND(Ident!E177&lt;&gt;0,Ident!F177&lt;&gt;0),D177,IF(AND(Ident!E177&lt;&gt;0,Ident!F177=0),E177,IF(AND(Ident!E177=0,Ident!F177&lt;&gt;0),F177,ad5kw)))</f>
        <v>65</v>
      </c>
      <c r="H177" s="75">
        <f>ROUND(G177*Ident!L177,2)</f>
        <v>0</v>
      </c>
      <c r="I177" s="82"/>
      <c r="J177" s="73">
        <f>BerM1!W177+BerM2!W177+BerM3!W177</f>
        <v>0</v>
      </c>
      <c r="K177" s="73">
        <f t="shared" si="84"/>
        <v>0</v>
      </c>
      <c r="L177" s="73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6">
        <f>ROUND((BerM1!I177+BerM2!I177+BerM3!I177)/(malu1+malu2+malu3),2)</f>
        <v>0</v>
      </c>
      <c r="Q177" s="6">
        <f>ROUND((BerM1!J177+BerM2!J177+BerM3!J177)/(dima1+dima2+dima3),2)</f>
        <v>0</v>
      </c>
      <c r="R177" s="6">
        <f>ROUND((BerM1!K177+BerM2!K177+BerM3!K177)/(wome1+wome2+wome3),2)</f>
        <v>0</v>
      </c>
      <c r="S177" s="6">
        <f>ROUND((BerM1!L177+BerM2!L177+BerM3!L177)/(doje1+doje2+doje3),2)</f>
        <v>0</v>
      </c>
      <c r="T177" s="6">
        <f>ROUND((BerM1!M177+BerM2!M177+BerM3!M177)/(vrve1+vrve2+vrve3),2)</f>
        <v>0</v>
      </c>
      <c r="U177" s="6">
        <f>ROUND((BerM1!N177+BerM2!N177+BerM3!N177)/(zasa1+zasa2+zasa3),2)</f>
        <v>0</v>
      </c>
      <c r="V177" s="6">
        <f>ROUND((BerM1!O177+BerM2!O177+BerM3!O177)/(zodi1+zodi2+zodi3),2)</f>
        <v>0</v>
      </c>
      <c r="W177" s="6">
        <f>ROUND(('M1-In'!U177+'M2-In'!U177+'M3-In'!U177)*7/(malu1+malu2+malu3+dima1+dima2+dima3+wome1+wome2+wome3+doje1+doje2+doje3+vrve1+vrve2+vrve3+zasa1+zasa2+zasa3+zodi1+zodi2+zodi3),2)</f>
        <v>0</v>
      </c>
      <c r="X177" s="6">
        <f t="shared" si="102"/>
        <v>0</v>
      </c>
      <c r="Y177" s="16">
        <f t="shared" si="103"/>
        <v>0</v>
      </c>
      <c r="Z177" s="42">
        <f t="shared" si="104"/>
        <v>1</v>
      </c>
      <c r="AA177" s="16" t="str">
        <f t="shared" si="105"/>
        <v>Teilzeit</v>
      </c>
      <c r="AB177" s="16">
        <f>'M1-In'!AG177+'M1-In'!AH177+'M2-In'!AG177+'M2-In'!AH177+'M3-In'!AG177+'M3-In'!AH177</f>
        <v>0</v>
      </c>
      <c r="AC177" s="16">
        <f t="shared" si="106"/>
        <v>0</v>
      </c>
      <c r="AD177" s="16">
        <f t="shared" si="87"/>
        <v>0</v>
      </c>
      <c r="AE177" s="16">
        <f>'M1-In'!AI177+'M2-In'!AI177+'M3-In'!AI177</f>
        <v>0</v>
      </c>
      <c r="AF177" s="16">
        <f t="shared" si="107"/>
        <v>0</v>
      </c>
      <c r="AG177" s="16">
        <f t="shared" si="88"/>
        <v>0</v>
      </c>
      <c r="AH177" s="16">
        <f>'M1-In'!AJ177+'M2-In'!AJ177+'M3-In'!AJ177</f>
        <v>0</v>
      </c>
      <c r="AI177" s="16">
        <f t="shared" si="108"/>
        <v>0</v>
      </c>
      <c r="AJ177" s="16">
        <f t="shared" si="89"/>
        <v>0</v>
      </c>
      <c r="AK177" s="16">
        <f>'M1-In'!AK177+'M2-In'!AK177+'M3-In'!AK177</f>
        <v>0</v>
      </c>
      <c r="AL177" s="16">
        <f t="shared" si="109"/>
        <v>0</v>
      </c>
      <c r="AM177" s="16">
        <f t="shared" si="90"/>
        <v>0</v>
      </c>
      <c r="AN177" s="16">
        <f>'M1-In'!AL177+'M2-In'!AL177+'M3-In'!AL177</f>
        <v>0</v>
      </c>
      <c r="AO177" s="16">
        <f t="shared" si="110"/>
        <v>0</v>
      </c>
      <c r="AP177" s="16">
        <f t="shared" si="91"/>
        <v>0</v>
      </c>
      <c r="AQ177" s="16">
        <f>'M1-In'!AM177+'M2-In'!AM177+'M3-In'!AM177</f>
        <v>0</v>
      </c>
      <c r="AR177" s="16">
        <f t="shared" si="111"/>
        <v>0</v>
      </c>
      <c r="AS177" s="16">
        <f t="shared" si="92"/>
        <v>0</v>
      </c>
      <c r="AT177" s="16">
        <f>BerM1!AO177+BerM2!AO177+BerM3!AO177</f>
        <v>0</v>
      </c>
      <c r="AU177" s="16">
        <f t="shared" si="112"/>
        <v>0</v>
      </c>
      <c r="AV177" s="16">
        <f t="shared" si="93"/>
        <v>0</v>
      </c>
      <c r="AW177" s="16">
        <f ca="1">IF(A177=1,"Verbessern",MIN(gmk,BerM1!AQ177+BerM2!AQ177+BerM3!AQ177))</f>
        <v>0</v>
      </c>
      <c r="AX177" s="16">
        <f t="shared" ca="1" si="94"/>
        <v>0</v>
      </c>
      <c r="AY177" s="16">
        <f t="shared" ca="1" si="95"/>
        <v>0</v>
      </c>
      <c r="AZ177" s="16">
        <f t="shared" ca="1" si="96"/>
        <v>0</v>
      </c>
      <c r="BA177" s="6">
        <f t="shared" si="113"/>
        <v>0</v>
      </c>
      <c r="BB177" s="6">
        <f t="shared" si="97"/>
        <v>0</v>
      </c>
      <c r="BC177" s="285">
        <f t="shared" si="114"/>
        <v>0</v>
      </c>
      <c r="BD177" s="16">
        <f t="shared" ca="1" si="98"/>
        <v>0</v>
      </c>
      <c r="BE177" s="42">
        <f t="shared" ca="1" si="99"/>
        <v>0</v>
      </c>
      <c r="BF177" s="16">
        <f ca="1">IF(A177=1,"Verbessern",BerM1!AT177+BerM2!AT177+BerM3!AT177)</f>
        <v>0</v>
      </c>
      <c r="BG177" s="16">
        <f t="shared" ca="1" si="115"/>
        <v>0</v>
      </c>
      <c r="BH177" s="16">
        <f t="shared" ca="1" si="116"/>
        <v>0</v>
      </c>
      <c r="BI177" s="16">
        <f t="shared" ca="1" si="117"/>
        <v>0</v>
      </c>
      <c r="BJ177" s="16">
        <f t="shared" ca="1" si="118"/>
        <v>0</v>
      </c>
      <c r="BK177" s="16">
        <f t="shared" ca="1" si="100"/>
        <v>0</v>
      </c>
      <c r="BL177" s="6">
        <f t="shared" ca="1" si="101"/>
        <v>0</v>
      </c>
      <c r="BM177" s="92">
        <f t="shared" ca="1" si="119"/>
        <v>0</v>
      </c>
      <c r="BN177" s="16">
        <f t="shared" ca="1" si="120"/>
        <v>0</v>
      </c>
      <c r="BO177" s="16" t="str">
        <f t="shared" si="121"/>
        <v>OK</v>
      </c>
      <c r="BP177" s="16">
        <f t="shared" si="122"/>
        <v>0</v>
      </c>
      <c r="BQ177" s="93"/>
      <c r="BR177" s="16">
        <f t="shared" si="123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43101</v>
      </c>
      <c r="D178" s="65">
        <f>Ident!F178-C178+1-(INT((CHOOSE(WEEKDAY(C178),0,1,2,3,4,5,6)+(Ident!F178-C178+1))/7))-(INT((CHOOSE(WEEKDAY(C178),6,0,1,2,3,4,5)+(Ident!F178-C178+1))/7))</f>
        <v>-30785</v>
      </c>
      <c r="E178" s="6">
        <f>Kal!B$13-C178+1-(INT((CHOOSE(WEEKDAY(C178),0,1,2,3,4,5,6)+(Kal!B$13-C178+1))/7))-(INT((CHOOSE(WEEKDAY(C178),6,0,1,2,3,4,5)+(Kal!B$13-C178+1))/7))</f>
        <v>65</v>
      </c>
      <c r="F178" s="6">
        <f>Ident!F178-Kal!A$11+1-(INT((CHOOSE(WEEKDAY(Kal!A$11),0,1,2,3,4,5,6)+(Ident!F178-Kal!A$11+1))/7))-(INT((CHOOSE(WEEKDAY(Kal!A$11),6,0,1,2,3,4,5)+(Ident!F178-Kal!A$11+1))/7))</f>
        <v>-30785</v>
      </c>
      <c r="G178" s="6">
        <f>IF(AND(Ident!E178&lt;&gt;0,Ident!F178&lt;&gt;0),D178,IF(AND(Ident!E178&lt;&gt;0,Ident!F178=0),E178,IF(AND(Ident!E178=0,Ident!F178&lt;&gt;0),F178,ad5kw)))</f>
        <v>65</v>
      </c>
      <c r="H178" s="75">
        <f>ROUND(G178*Ident!L178,2)</f>
        <v>0</v>
      </c>
      <c r="I178" s="82"/>
      <c r="J178" s="73">
        <f>BerM1!W178+BerM2!W178+BerM3!W178</f>
        <v>0</v>
      </c>
      <c r="K178" s="73">
        <f t="shared" si="84"/>
        <v>0</v>
      </c>
      <c r="L178" s="73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6">
        <f>ROUND((BerM1!I178+BerM2!I178+BerM3!I178)/(malu1+malu2+malu3),2)</f>
        <v>0</v>
      </c>
      <c r="Q178" s="6">
        <f>ROUND((BerM1!J178+BerM2!J178+BerM3!J178)/(dima1+dima2+dima3),2)</f>
        <v>0</v>
      </c>
      <c r="R178" s="6">
        <f>ROUND((BerM1!K178+BerM2!K178+BerM3!K178)/(wome1+wome2+wome3),2)</f>
        <v>0</v>
      </c>
      <c r="S178" s="6">
        <f>ROUND((BerM1!L178+BerM2!L178+BerM3!L178)/(doje1+doje2+doje3),2)</f>
        <v>0</v>
      </c>
      <c r="T178" s="6">
        <f>ROUND((BerM1!M178+BerM2!M178+BerM3!M178)/(vrve1+vrve2+vrve3),2)</f>
        <v>0</v>
      </c>
      <c r="U178" s="6">
        <f>ROUND((BerM1!N178+BerM2!N178+BerM3!N178)/(zasa1+zasa2+zasa3),2)</f>
        <v>0</v>
      </c>
      <c r="V178" s="6">
        <f>ROUND((BerM1!O178+BerM2!O178+BerM3!O178)/(zodi1+zodi2+zodi3),2)</f>
        <v>0</v>
      </c>
      <c r="W178" s="6">
        <f>ROUND(('M1-In'!U178+'M2-In'!U178+'M3-In'!U178)*7/(malu1+malu2+malu3+dima1+dima2+dima3+wome1+wome2+wome3+doje1+doje2+doje3+vrve1+vrve2+vrve3+zasa1+zasa2+zasa3+zodi1+zodi2+zodi3),2)</f>
        <v>0</v>
      </c>
      <c r="X178" s="6">
        <f t="shared" si="102"/>
        <v>0</v>
      </c>
      <c r="Y178" s="16">
        <f t="shared" si="103"/>
        <v>0</v>
      </c>
      <c r="Z178" s="42">
        <f t="shared" si="104"/>
        <v>1</v>
      </c>
      <c r="AA178" s="16" t="str">
        <f t="shared" si="105"/>
        <v>Teilzeit</v>
      </c>
      <c r="AB178" s="16">
        <f>'M1-In'!AG178+'M1-In'!AH178+'M2-In'!AG178+'M2-In'!AH178+'M3-In'!AG178+'M3-In'!AH178</f>
        <v>0</v>
      </c>
      <c r="AC178" s="16">
        <f t="shared" si="106"/>
        <v>0</v>
      </c>
      <c r="AD178" s="16">
        <f t="shared" si="87"/>
        <v>0</v>
      </c>
      <c r="AE178" s="16">
        <f>'M1-In'!AI178+'M2-In'!AI178+'M3-In'!AI178</f>
        <v>0</v>
      </c>
      <c r="AF178" s="16">
        <f t="shared" si="107"/>
        <v>0</v>
      </c>
      <c r="AG178" s="16">
        <f t="shared" si="88"/>
        <v>0</v>
      </c>
      <c r="AH178" s="16">
        <f>'M1-In'!AJ178+'M2-In'!AJ178+'M3-In'!AJ178</f>
        <v>0</v>
      </c>
      <c r="AI178" s="16">
        <f t="shared" si="108"/>
        <v>0</v>
      </c>
      <c r="AJ178" s="16">
        <f t="shared" si="89"/>
        <v>0</v>
      </c>
      <c r="AK178" s="16">
        <f>'M1-In'!AK178+'M2-In'!AK178+'M3-In'!AK178</f>
        <v>0</v>
      </c>
      <c r="AL178" s="16">
        <f t="shared" si="109"/>
        <v>0</v>
      </c>
      <c r="AM178" s="16">
        <f t="shared" si="90"/>
        <v>0</v>
      </c>
      <c r="AN178" s="16">
        <f>'M1-In'!AL178+'M2-In'!AL178+'M3-In'!AL178</f>
        <v>0</v>
      </c>
      <c r="AO178" s="16">
        <f t="shared" si="110"/>
        <v>0</v>
      </c>
      <c r="AP178" s="16">
        <f t="shared" si="91"/>
        <v>0</v>
      </c>
      <c r="AQ178" s="16">
        <f>'M1-In'!AM178+'M2-In'!AM178+'M3-In'!AM178</f>
        <v>0</v>
      </c>
      <c r="AR178" s="16">
        <f t="shared" si="111"/>
        <v>0</v>
      </c>
      <c r="AS178" s="16">
        <f t="shared" si="92"/>
        <v>0</v>
      </c>
      <c r="AT178" s="16">
        <f>BerM1!AO178+BerM2!AO178+BerM3!AO178</f>
        <v>0</v>
      </c>
      <c r="AU178" s="16">
        <f t="shared" si="112"/>
        <v>0</v>
      </c>
      <c r="AV178" s="16">
        <f t="shared" si="93"/>
        <v>0</v>
      </c>
      <c r="AW178" s="16">
        <f ca="1">IF(A178=1,"Verbessern",MIN(gmk,BerM1!AQ178+BerM2!AQ178+BerM3!AQ178))</f>
        <v>0</v>
      </c>
      <c r="AX178" s="16">
        <f t="shared" ca="1" si="94"/>
        <v>0</v>
      </c>
      <c r="AY178" s="16">
        <f t="shared" ca="1" si="95"/>
        <v>0</v>
      </c>
      <c r="AZ178" s="16">
        <f t="shared" ca="1" si="96"/>
        <v>0</v>
      </c>
      <c r="BA178" s="6">
        <f t="shared" si="113"/>
        <v>0</v>
      </c>
      <c r="BB178" s="6">
        <f t="shared" si="97"/>
        <v>0</v>
      </c>
      <c r="BC178" s="285">
        <f t="shared" si="114"/>
        <v>0</v>
      </c>
      <c r="BD178" s="16">
        <f t="shared" ca="1" si="98"/>
        <v>0</v>
      </c>
      <c r="BE178" s="42">
        <f t="shared" ca="1" si="99"/>
        <v>0</v>
      </c>
      <c r="BF178" s="16">
        <f ca="1">IF(A178=1,"Verbessern",BerM1!AT178+BerM2!AT178+BerM3!AT178)</f>
        <v>0</v>
      </c>
      <c r="BG178" s="16">
        <f t="shared" ca="1" si="115"/>
        <v>0</v>
      </c>
      <c r="BH178" s="16">
        <f t="shared" ca="1" si="116"/>
        <v>0</v>
      </c>
      <c r="BI178" s="16">
        <f t="shared" ca="1" si="117"/>
        <v>0</v>
      </c>
      <c r="BJ178" s="16">
        <f t="shared" ca="1" si="118"/>
        <v>0</v>
      </c>
      <c r="BK178" s="16">
        <f t="shared" ca="1" si="100"/>
        <v>0</v>
      </c>
      <c r="BL178" s="6">
        <f t="shared" ca="1" si="101"/>
        <v>0</v>
      </c>
      <c r="BM178" s="92">
        <f t="shared" ca="1" si="119"/>
        <v>0</v>
      </c>
      <c r="BN178" s="16">
        <f t="shared" ca="1" si="120"/>
        <v>0</v>
      </c>
      <c r="BO178" s="16" t="str">
        <f t="shared" si="121"/>
        <v>OK</v>
      </c>
      <c r="BP178" s="16">
        <f t="shared" si="122"/>
        <v>0</v>
      </c>
      <c r="BQ178" s="93"/>
      <c r="BR178" s="16">
        <f t="shared" si="123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43101</v>
      </c>
      <c r="D179" s="65">
        <f>Ident!F179-C179+1-(INT((CHOOSE(WEEKDAY(C179),0,1,2,3,4,5,6)+(Ident!F179-C179+1))/7))-(INT((CHOOSE(WEEKDAY(C179),6,0,1,2,3,4,5)+(Ident!F179-C179+1))/7))</f>
        <v>-30785</v>
      </c>
      <c r="E179" s="6">
        <f>Kal!B$13-C179+1-(INT((CHOOSE(WEEKDAY(C179),0,1,2,3,4,5,6)+(Kal!B$13-C179+1))/7))-(INT((CHOOSE(WEEKDAY(C179),6,0,1,2,3,4,5)+(Kal!B$13-C179+1))/7))</f>
        <v>65</v>
      </c>
      <c r="F179" s="6">
        <f>Ident!F179-Kal!A$11+1-(INT((CHOOSE(WEEKDAY(Kal!A$11),0,1,2,3,4,5,6)+(Ident!F179-Kal!A$11+1))/7))-(INT((CHOOSE(WEEKDAY(Kal!A$11),6,0,1,2,3,4,5)+(Ident!F179-Kal!A$11+1))/7))</f>
        <v>-30785</v>
      </c>
      <c r="G179" s="6">
        <f>IF(AND(Ident!E179&lt;&gt;0,Ident!F179&lt;&gt;0),D179,IF(AND(Ident!E179&lt;&gt;0,Ident!F179=0),E179,IF(AND(Ident!E179=0,Ident!F179&lt;&gt;0),F179,ad5kw)))</f>
        <v>65</v>
      </c>
      <c r="H179" s="75">
        <f>ROUND(G179*Ident!L179,2)</f>
        <v>0</v>
      </c>
      <c r="I179" s="82"/>
      <c r="J179" s="73">
        <f>BerM1!W179+BerM2!W179+BerM3!W179</f>
        <v>0</v>
      </c>
      <c r="K179" s="73">
        <f t="shared" si="84"/>
        <v>0</v>
      </c>
      <c r="L179" s="73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6">
        <f>ROUND((BerM1!I179+BerM2!I179+BerM3!I179)/(malu1+malu2+malu3),2)</f>
        <v>0</v>
      </c>
      <c r="Q179" s="6">
        <f>ROUND((BerM1!J179+BerM2!J179+BerM3!J179)/(dima1+dima2+dima3),2)</f>
        <v>0</v>
      </c>
      <c r="R179" s="6">
        <f>ROUND((BerM1!K179+BerM2!K179+BerM3!K179)/(wome1+wome2+wome3),2)</f>
        <v>0</v>
      </c>
      <c r="S179" s="6">
        <f>ROUND((BerM1!L179+BerM2!L179+BerM3!L179)/(doje1+doje2+doje3),2)</f>
        <v>0</v>
      </c>
      <c r="T179" s="6">
        <f>ROUND((BerM1!M179+BerM2!M179+BerM3!M179)/(vrve1+vrve2+vrve3),2)</f>
        <v>0</v>
      </c>
      <c r="U179" s="6">
        <f>ROUND((BerM1!N179+BerM2!N179+BerM3!N179)/(zasa1+zasa2+zasa3),2)</f>
        <v>0</v>
      </c>
      <c r="V179" s="6">
        <f>ROUND((BerM1!O179+BerM2!O179+BerM3!O179)/(zodi1+zodi2+zodi3),2)</f>
        <v>0</v>
      </c>
      <c r="W179" s="6">
        <f>ROUND(('M1-In'!U179+'M2-In'!U179+'M3-In'!U179)*7/(malu1+malu2+malu3+dima1+dima2+dima3+wome1+wome2+wome3+doje1+doje2+doje3+vrve1+vrve2+vrve3+zasa1+zasa2+zasa3+zodi1+zodi2+zodi3),2)</f>
        <v>0</v>
      </c>
      <c r="X179" s="6">
        <f t="shared" si="102"/>
        <v>0</v>
      </c>
      <c r="Y179" s="16">
        <f t="shared" si="103"/>
        <v>0</v>
      </c>
      <c r="Z179" s="42">
        <f t="shared" si="104"/>
        <v>1</v>
      </c>
      <c r="AA179" s="16" t="str">
        <f t="shared" si="105"/>
        <v>Teilzeit</v>
      </c>
      <c r="AB179" s="16">
        <f>'M1-In'!AG179+'M1-In'!AH179+'M2-In'!AG179+'M2-In'!AH179+'M3-In'!AG179+'M3-In'!AH179</f>
        <v>0</v>
      </c>
      <c r="AC179" s="16">
        <f t="shared" si="106"/>
        <v>0</v>
      </c>
      <c r="AD179" s="16">
        <f t="shared" si="87"/>
        <v>0</v>
      </c>
      <c r="AE179" s="16">
        <f>'M1-In'!AI179+'M2-In'!AI179+'M3-In'!AI179</f>
        <v>0</v>
      </c>
      <c r="AF179" s="16">
        <f t="shared" si="107"/>
        <v>0</v>
      </c>
      <c r="AG179" s="16">
        <f t="shared" si="88"/>
        <v>0</v>
      </c>
      <c r="AH179" s="16">
        <f>'M1-In'!AJ179+'M2-In'!AJ179+'M3-In'!AJ179</f>
        <v>0</v>
      </c>
      <c r="AI179" s="16">
        <f t="shared" si="108"/>
        <v>0</v>
      </c>
      <c r="AJ179" s="16">
        <f t="shared" si="89"/>
        <v>0</v>
      </c>
      <c r="AK179" s="16">
        <f>'M1-In'!AK179+'M2-In'!AK179+'M3-In'!AK179</f>
        <v>0</v>
      </c>
      <c r="AL179" s="16">
        <f t="shared" si="109"/>
        <v>0</v>
      </c>
      <c r="AM179" s="16">
        <f t="shared" si="90"/>
        <v>0</v>
      </c>
      <c r="AN179" s="16">
        <f>'M1-In'!AL179+'M2-In'!AL179+'M3-In'!AL179</f>
        <v>0</v>
      </c>
      <c r="AO179" s="16">
        <f t="shared" si="110"/>
        <v>0</v>
      </c>
      <c r="AP179" s="16">
        <f t="shared" si="91"/>
        <v>0</v>
      </c>
      <c r="AQ179" s="16">
        <f>'M1-In'!AM179+'M2-In'!AM179+'M3-In'!AM179</f>
        <v>0</v>
      </c>
      <c r="AR179" s="16">
        <f t="shared" si="111"/>
        <v>0</v>
      </c>
      <c r="AS179" s="16">
        <f t="shared" si="92"/>
        <v>0</v>
      </c>
      <c r="AT179" s="16">
        <f>BerM1!AO179+BerM2!AO179+BerM3!AO179</f>
        <v>0</v>
      </c>
      <c r="AU179" s="16">
        <f t="shared" si="112"/>
        <v>0</v>
      </c>
      <c r="AV179" s="16">
        <f t="shared" si="93"/>
        <v>0</v>
      </c>
      <c r="AW179" s="16">
        <f ca="1">IF(A179=1,"Verbessern",MIN(gmk,BerM1!AQ179+BerM2!AQ179+BerM3!AQ179))</f>
        <v>0</v>
      </c>
      <c r="AX179" s="16">
        <f t="shared" ca="1" si="94"/>
        <v>0</v>
      </c>
      <c r="AY179" s="16">
        <f t="shared" ca="1" si="95"/>
        <v>0</v>
      </c>
      <c r="AZ179" s="16">
        <f t="shared" ca="1" si="96"/>
        <v>0</v>
      </c>
      <c r="BA179" s="6">
        <f t="shared" si="113"/>
        <v>0</v>
      </c>
      <c r="BB179" s="6">
        <f t="shared" si="97"/>
        <v>0</v>
      </c>
      <c r="BC179" s="285">
        <f t="shared" si="114"/>
        <v>0</v>
      </c>
      <c r="BD179" s="16">
        <f t="shared" ca="1" si="98"/>
        <v>0</v>
      </c>
      <c r="BE179" s="42">
        <f t="shared" ca="1" si="99"/>
        <v>0</v>
      </c>
      <c r="BF179" s="16">
        <f ca="1">IF(A179=1,"Verbessern",BerM1!AT179+BerM2!AT179+BerM3!AT179)</f>
        <v>0</v>
      </c>
      <c r="BG179" s="16">
        <f t="shared" ca="1" si="115"/>
        <v>0</v>
      </c>
      <c r="BH179" s="16">
        <f t="shared" ca="1" si="116"/>
        <v>0</v>
      </c>
      <c r="BI179" s="16">
        <f t="shared" ca="1" si="117"/>
        <v>0</v>
      </c>
      <c r="BJ179" s="16">
        <f t="shared" ca="1" si="118"/>
        <v>0</v>
      </c>
      <c r="BK179" s="16">
        <f t="shared" ca="1" si="100"/>
        <v>0</v>
      </c>
      <c r="BL179" s="6">
        <f t="shared" ca="1" si="101"/>
        <v>0</v>
      </c>
      <c r="BM179" s="92">
        <f t="shared" ca="1" si="119"/>
        <v>0</v>
      </c>
      <c r="BN179" s="16">
        <f t="shared" ca="1" si="120"/>
        <v>0</v>
      </c>
      <c r="BO179" s="16" t="str">
        <f t="shared" si="121"/>
        <v>OK</v>
      </c>
      <c r="BP179" s="16">
        <f t="shared" si="122"/>
        <v>0</v>
      </c>
      <c r="BQ179" s="93"/>
      <c r="BR179" s="16">
        <f t="shared" si="123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43101</v>
      </c>
      <c r="D180" s="65">
        <f>Ident!F180-C180+1-(INT((CHOOSE(WEEKDAY(C180),0,1,2,3,4,5,6)+(Ident!F180-C180+1))/7))-(INT((CHOOSE(WEEKDAY(C180),6,0,1,2,3,4,5)+(Ident!F180-C180+1))/7))</f>
        <v>-30785</v>
      </c>
      <c r="E180" s="6">
        <f>Kal!B$13-C180+1-(INT((CHOOSE(WEEKDAY(C180),0,1,2,3,4,5,6)+(Kal!B$13-C180+1))/7))-(INT((CHOOSE(WEEKDAY(C180),6,0,1,2,3,4,5)+(Kal!B$13-C180+1))/7))</f>
        <v>65</v>
      </c>
      <c r="F180" s="6">
        <f>Ident!F180-Kal!A$11+1-(INT((CHOOSE(WEEKDAY(Kal!A$11),0,1,2,3,4,5,6)+(Ident!F180-Kal!A$11+1))/7))-(INT((CHOOSE(WEEKDAY(Kal!A$11),6,0,1,2,3,4,5)+(Ident!F180-Kal!A$11+1))/7))</f>
        <v>-30785</v>
      </c>
      <c r="G180" s="6">
        <f>IF(AND(Ident!E180&lt;&gt;0,Ident!F180&lt;&gt;0),D180,IF(AND(Ident!E180&lt;&gt;0,Ident!F180=0),E180,IF(AND(Ident!E180=0,Ident!F180&lt;&gt;0),F180,ad5kw)))</f>
        <v>65</v>
      </c>
      <c r="H180" s="75">
        <f>ROUND(G180*Ident!L180,2)</f>
        <v>0</v>
      </c>
      <c r="I180" s="82"/>
      <c r="J180" s="73">
        <f>BerM1!W180+BerM2!W180+BerM3!W180</f>
        <v>0</v>
      </c>
      <c r="K180" s="73">
        <f t="shared" si="84"/>
        <v>0</v>
      </c>
      <c r="L180" s="73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6">
        <f>ROUND((BerM1!I180+BerM2!I180+BerM3!I180)/(malu1+malu2+malu3),2)</f>
        <v>0</v>
      </c>
      <c r="Q180" s="6">
        <f>ROUND((BerM1!J180+BerM2!J180+BerM3!J180)/(dima1+dima2+dima3),2)</f>
        <v>0</v>
      </c>
      <c r="R180" s="6">
        <f>ROUND((BerM1!K180+BerM2!K180+BerM3!K180)/(wome1+wome2+wome3),2)</f>
        <v>0</v>
      </c>
      <c r="S180" s="6">
        <f>ROUND((BerM1!L180+BerM2!L180+BerM3!L180)/(doje1+doje2+doje3),2)</f>
        <v>0</v>
      </c>
      <c r="T180" s="6">
        <f>ROUND((BerM1!M180+BerM2!M180+BerM3!M180)/(vrve1+vrve2+vrve3),2)</f>
        <v>0</v>
      </c>
      <c r="U180" s="6">
        <f>ROUND((BerM1!N180+BerM2!N180+BerM3!N180)/(zasa1+zasa2+zasa3),2)</f>
        <v>0</v>
      </c>
      <c r="V180" s="6">
        <f>ROUND((BerM1!O180+BerM2!O180+BerM3!O180)/(zodi1+zodi2+zodi3),2)</f>
        <v>0</v>
      </c>
      <c r="W180" s="6">
        <f>ROUND(('M1-In'!U180+'M2-In'!U180+'M3-In'!U180)*7/(malu1+malu2+malu3+dima1+dima2+dima3+wome1+wome2+wome3+doje1+doje2+doje3+vrve1+vrve2+vrve3+zasa1+zasa2+zasa3+zodi1+zodi2+zodi3),2)</f>
        <v>0</v>
      </c>
      <c r="X180" s="6">
        <f t="shared" si="102"/>
        <v>0</v>
      </c>
      <c r="Y180" s="16">
        <f t="shared" si="103"/>
        <v>0</v>
      </c>
      <c r="Z180" s="42">
        <f t="shared" si="104"/>
        <v>1</v>
      </c>
      <c r="AA180" s="16" t="str">
        <f t="shared" si="105"/>
        <v>Teilzeit</v>
      </c>
      <c r="AB180" s="16">
        <f>'M1-In'!AG180+'M1-In'!AH180+'M2-In'!AG180+'M2-In'!AH180+'M3-In'!AG180+'M3-In'!AH180</f>
        <v>0</v>
      </c>
      <c r="AC180" s="16">
        <f t="shared" si="106"/>
        <v>0</v>
      </c>
      <c r="AD180" s="16">
        <f t="shared" si="87"/>
        <v>0</v>
      </c>
      <c r="AE180" s="16">
        <f>'M1-In'!AI180+'M2-In'!AI180+'M3-In'!AI180</f>
        <v>0</v>
      </c>
      <c r="AF180" s="16">
        <f t="shared" si="107"/>
        <v>0</v>
      </c>
      <c r="AG180" s="16">
        <f t="shared" si="88"/>
        <v>0</v>
      </c>
      <c r="AH180" s="16">
        <f>'M1-In'!AJ180+'M2-In'!AJ180+'M3-In'!AJ180</f>
        <v>0</v>
      </c>
      <c r="AI180" s="16">
        <f t="shared" si="108"/>
        <v>0</v>
      </c>
      <c r="AJ180" s="16">
        <f t="shared" si="89"/>
        <v>0</v>
      </c>
      <c r="AK180" s="16">
        <f>'M1-In'!AK180+'M2-In'!AK180+'M3-In'!AK180</f>
        <v>0</v>
      </c>
      <c r="AL180" s="16">
        <f t="shared" si="109"/>
        <v>0</v>
      </c>
      <c r="AM180" s="16">
        <f t="shared" si="90"/>
        <v>0</v>
      </c>
      <c r="AN180" s="16">
        <f>'M1-In'!AL180+'M2-In'!AL180+'M3-In'!AL180</f>
        <v>0</v>
      </c>
      <c r="AO180" s="16">
        <f t="shared" si="110"/>
        <v>0</v>
      </c>
      <c r="AP180" s="16">
        <f t="shared" si="91"/>
        <v>0</v>
      </c>
      <c r="AQ180" s="16">
        <f>'M1-In'!AM180+'M2-In'!AM180+'M3-In'!AM180</f>
        <v>0</v>
      </c>
      <c r="AR180" s="16">
        <f t="shared" si="111"/>
        <v>0</v>
      </c>
      <c r="AS180" s="16">
        <f t="shared" si="92"/>
        <v>0</v>
      </c>
      <c r="AT180" s="16">
        <f>BerM1!AO180+BerM2!AO180+BerM3!AO180</f>
        <v>0</v>
      </c>
      <c r="AU180" s="16">
        <f t="shared" si="112"/>
        <v>0</v>
      </c>
      <c r="AV180" s="16">
        <f t="shared" si="93"/>
        <v>0</v>
      </c>
      <c r="AW180" s="16">
        <f ca="1">IF(A180=1,"Verbessern",MIN(gmk,BerM1!AQ180+BerM2!AQ180+BerM3!AQ180))</f>
        <v>0</v>
      </c>
      <c r="AX180" s="16">
        <f t="shared" ca="1" si="94"/>
        <v>0</v>
      </c>
      <c r="AY180" s="16">
        <f t="shared" ca="1" si="95"/>
        <v>0</v>
      </c>
      <c r="AZ180" s="16">
        <f t="shared" ca="1" si="96"/>
        <v>0</v>
      </c>
      <c r="BA180" s="6">
        <f t="shared" si="113"/>
        <v>0</v>
      </c>
      <c r="BB180" s="6">
        <f t="shared" si="97"/>
        <v>0</v>
      </c>
      <c r="BC180" s="285">
        <f t="shared" si="114"/>
        <v>0</v>
      </c>
      <c r="BD180" s="16">
        <f t="shared" ca="1" si="98"/>
        <v>0</v>
      </c>
      <c r="BE180" s="42">
        <f t="shared" ca="1" si="99"/>
        <v>0</v>
      </c>
      <c r="BF180" s="16">
        <f ca="1">IF(A180=1,"Verbessern",BerM1!AT180+BerM2!AT180+BerM3!AT180)</f>
        <v>0</v>
      </c>
      <c r="BG180" s="16">
        <f t="shared" ca="1" si="115"/>
        <v>0</v>
      </c>
      <c r="BH180" s="16">
        <f t="shared" ca="1" si="116"/>
        <v>0</v>
      </c>
      <c r="BI180" s="16">
        <f t="shared" ca="1" si="117"/>
        <v>0</v>
      </c>
      <c r="BJ180" s="16">
        <f t="shared" ca="1" si="118"/>
        <v>0</v>
      </c>
      <c r="BK180" s="16">
        <f t="shared" ca="1" si="100"/>
        <v>0</v>
      </c>
      <c r="BL180" s="6">
        <f t="shared" ca="1" si="101"/>
        <v>0</v>
      </c>
      <c r="BM180" s="92">
        <f t="shared" ca="1" si="119"/>
        <v>0</v>
      </c>
      <c r="BN180" s="16">
        <f t="shared" ca="1" si="120"/>
        <v>0</v>
      </c>
      <c r="BO180" s="16" t="str">
        <f t="shared" si="121"/>
        <v>OK</v>
      </c>
      <c r="BP180" s="16">
        <f t="shared" si="122"/>
        <v>0</v>
      </c>
      <c r="BQ180" s="93"/>
      <c r="BR180" s="16">
        <f t="shared" si="123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43101</v>
      </c>
      <c r="D181" s="65">
        <f>Ident!F181-C181+1-(INT((CHOOSE(WEEKDAY(C181),0,1,2,3,4,5,6)+(Ident!F181-C181+1))/7))-(INT((CHOOSE(WEEKDAY(C181),6,0,1,2,3,4,5)+(Ident!F181-C181+1))/7))</f>
        <v>-30785</v>
      </c>
      <c r="E181" s="6">
        <f>Kal!B$13-C181+1-(INT((CHOOSE(WEEKDAY(C181),0,1,2,3,4,5,6)+(Kal!B$13-C181+1))/7))-(INT((CHOOSE(WEEKDAY(C181),6,0,1,2,3,4,5)+(Kal!B$13-C181+1))/7))</f>
        <v>65</v>
      </c>
      <c r="F181" s="6">
        <f>Ident!F181-Kal!A$11+1-(INT((CHOOSE(WEEKDAY(Kal!A$11),0,1,2,3,4,5,6)+(Ident!F181-Kal!A$11+1))/7))-(INT((CHOOSE(WEEKDAY(Kal!A$11),6,0,1,2,3,4,5)+(Ident!F181-Kal!A$11+1))/7))</f>
        <v>-30785</v>
      </c>
      <c r="G181" s="6">
        <f>IF(AND(Ident!E181&lt;&gt;0,Ident!F181&lt;&gt;0),D181,IF(AND(Ident!E181&lt;&gt;0,Ident!F181=0),E181,IF(AND(Ident!E181=0,Ident!F181&lt;&gt;0),F181,ad5kw)))</f>
        <v>65</v>
      </c>
      <c r="H181" s="75">
        <f>ROUND(G181*Ident!L181,2)</f>
        <v>0</v>
      </c>
      <c r="I181" s="82"/>
      <c r="J181" s="73">
        <f>BerM1!W181+BerM2!W181+BerM3!W181</f>
        <v>0</v>
      </c>
      <c r="K181" s="73">
        <f t="shared" si="84"/>
        <v>0</v>
      </c>
      <c r="L181" s="73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6">
        <f>ROUND((BerM1!I181+BerM2!I181+BerM3!I181)/(malu1+malu2+malu3),2)</f>
        <v>0</v>
      </c>
      <c r="Q181" s="6">
        <f>ROUND((BerM1!J181+BerM2!J181+BerM3!J181)/(dima1+dima2+dima3),2)</f>
        <v>0</v>
      </c>
      <c r="R181" s="6">
        <f>ROUND((BerM1!K181+BerM2!K181+BerM3!K181)/(wome1+wome2+wome3),2)</f>
        <v>0</v>
      </c>
      <c r="S181" s="6">
        <f>ROUND((BerM1!L181+BerM2!L181+BerM3!L181)/(doje1+doje2+doje3),2)</f>
        <v>0</v>
      </c>
      <c r="T181" s="6">
        <f>ROUND((BerM1!M181+BerM2!M181+BerM3!M181)/(vrve1+vrve2+vrve3),2)</f>
        <v>0</v>
      </c>
      <c r="U181" s="6">
        <f>ROUND((BerM1!N181+BerM2!N181+BerM3!N181)/(zasa1+zasa2+zasa3),2)</f>
        <v>0</v>
      </c>
      <c r="V181" s="6">
        <f>ROUND((BerM1!O181+BerM2!O181+BerM3!O181)/(zodi1+zodi2+zodi3),2)</f>
        <v>0</v>
      </c>
      <c r="W181" s="6">
        <f>ROUND(('M1-In'!U181+'M2-In'!U181+'M3-In'!U181)*7/(malu1+malu2+malu3+dima1+dima2+dima3+wome1+wome2+wome3+doje1+doje2+doje3+vrve1+vrve2+vrve3+zasa1+zasa2+zasa3+zodi1+zodi2+zodi3),2)</f>
        <v>0</v>
      </c>
      <c r="X181" s="6">
        <f t="shared" si="102"/>
        <v>0</v>
      </c>
      <c r="Y181" s="16">
        <f t="shared" si="103"/>
        <v>0</v>
      </c>
      <c r="Z181" s="42">
        <f t="shared" si="104"/>
        <v>1</v>
      </c>
      <c r="AA181" s="16" t="str">
        <f t="shared" si="105"/>
        <v>Teilzeit</v>
      </c>
      <c r="AB181" s="16">
        <f>'M1-In'!AG181+'M1-In'!AH181+'M2-In'!AG181+'M2-In'!AH181+'M3-In'!AG181+'M3-In'!AH181</f>
        <v>0</v>
      </c>
      <c r="AC181" s="16">
        <f t="shared" si="106"/>
        <v>0</v>
      </c>
      <c r="AD181" s="16">
        <f t="shared" si="87"/>
        <v>0</v>
      </c>
      <c r="AE181" s="16">
        <f>'M1-In'!AI181+'M2-In'!AI181+'M3-In'!AI181</f>
        <v>0</v>
      </c>
      <c r="AF181" s="16">
        <f t="shared" si="107"/>
        <v>0</v>
      </c>
      <c r="AG181" s="16">
        <f t="shared" si="88"/>
        <v>0</v>
      </c>
      <c r="AH181" s="16">
        <f>'M1-In'!AJ181+'M2-In'!AJ181+'M3-In'!AJ181</f>
        <v>0</v>
      </c>
      <c r="AI181" s="16">
        <f t="shared" si="108"/>
        <v>0</v>
      </c>
      <c r="AJ181" s="16">
        <f t="shared" si="89"/>
        <v>0</v>
      </c>
      <c r="AK181" s="16">
        <f>'M1-In'!AK181+'M2-In'!AK181+'M3-In'!AK181</f>
        <v>0</v>
      </c>
      <c r="AL181" s="16">
        <f t="shared" si="109"/>
        <v>0</v>
      </c>
      <c r="AM181" s="16">
        <f t="shared" si="90"/>
        <v>0</v>
      </c>
      <c r="AN181" s="16">
        <f>'M1-In'!AL181+'M2-In'!AL181+'M3-In'!AL181</f>
        <v>0</v>
      </c>
      <c r="AO181" s="16">
        <f t="shared" si="110"/>
        <v>0</v>
      </c>
      <c r="AP181" s="16">
        <f t="shared" si="91"/>
        <v>0</v>
      </c>
      <c r="AQ181" s="16">
        <f>'M1-In'!AM181+'M2-In'!AM181+'M3-In'!AM181</f>
        <v>0</v>
      </c>
      <c r="AR181" s="16">
        <f t="shared" si="111"/>
        <v>0</v>
      </c>
      <c r="AS181" s="16">
        <f t="shared" si="92"/>
        <v>0</v>
      </c>
      <c r="AT181" s="16">
        <f>BerM1!AO181+BerM2!AO181+BerM3!AO181</f>
        <v>0</v>
      </c>
      <c r="AU181" s="16">
        <f t="shared" si="112"/>
        <v>0</v>
      </c>
      <c r="AV181" s="16">
        <f t="shared" si="93"/>
        <v>0</v>
      </c>
      <c r="AW181" s="16">
        <f ca="1">IF(A181=1,"Verbessern",MIN(gmk,BerM1!AQ181+BerM2!AQ181+BerM3!AQ181))</f>
        <v>0</v>
      </c>
      <c r="AX181" s="16">
        <f t="shared" ca="1" si="94"/>
        <v>0</v>
      </c>
      <c r="AY181" s="16">
        <f t="shared" ca="1" si="95"/>
        <v>0</v>
      </c>
      <c r="AZ181" s="16">
        <f t="shared" ca="1" si="96"/>
        <v>0</v>
      </c>
      <c r="BA181" s="6">
        <f t="shared" si="113"/>
        <v>0</v>
      </c>
      <c r="BB181" s="6">
        <f t="shared" si="97"/>
        <v>0</v>
      </c>
      <c r="BC181" s="285">
        <f t="shared" si="114"/>
        <v>0</v>
      </c>
      <c r="BD181" s="16">
        <f t="shared" ca="1" si="98"/>
        <v>0</v>
      </c>
      <c r="BE181" s="42">
        <f t="shared" ca="1" si="99"/>
        <v>0</v>
      </c>
      <c r="BF181" s="16">
        <f ca="1">IF(A181=1,"Verbessern",BerM1!AT181+BerM2!AT181+BerM3!AT181)</f>
        <v>0</v>
      </c>
      <c r="BG181" s="16">
        <f t="shared" ca="1" si="115"/>
        <v>0</v>
      </c>
      <c r="BH181" s="16">
        <f t="shared" ca="1" si="116"/>
        <v>0</v>
      </c>
      <c r="BI181" s="16">
        <f t="shared" ca="1" si="117"/>
        <v>0</v>
      </c>
      <c r="BJ181" s="16">
        <f t="shared" ca="1" si="118"/>
        <v>0</v>
      </c>
      <c r="BK181" s="16">
        <f t="shared" ca="1" si="100"/>
        <v>0</v>
      </c>
      <c r="BL181" s="6">
        <f t="shared" ca="1" si="101"/>
        <v>0</v>
      </c>
      <c r="BM181" s="92">
        <f t="shared" ca="1" si="119"/>
        <v>0</v>
      </c>
      <c r="BN181" s="16">
        <f t="shared" ca="1" si="120"/>
        <v>0</v>
      </c>
      <c r="BO181" s="16" t="str">
        <f t="shared" si="121"/>
        <v>OK</v>
      </c>
      <c r="BP181" s="16">
        <f t="shared" si="122"/>
        <v>0</v>
      </c>
      <c r="BQ181" s="93"/>
      <c r="BR181" s="16">
        <f t="shared" si="123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43101</v>
      </c>
      <c r="D182" s="65">
        <f>Ident!F182-C182+1-(INT((CHOOSE(WEEKDAY(C182),0,1,2,3,4,5,6)+(Ident!F182-C182+1))/7))-(INT((CHOOSE(WEEKDAY(C182),6,0,1,2,3,4,5)+(Ident!F182-C182+1))/7))</f>
        <v>-30785</v>
      </c>
      <c r="E182" s="6">
        <f>Kal!B$13-C182+1-(INT((CHOOSE(WEEKDAY(C182),0,1,2,3,4,5,6)+(Kal!B$13-C182+1))/7))-(INT((CHOOSE(WEEKDAY(C182),6,0,1,2,3,4,5)+(Kal!B$13-C182+1))/7))</f>
        <v>65</v>
      </c>
      <c r="F182" s="6">
        <f>Ident!F182-Kal!A$11+1-(INT((CHOOSE(WEEKDAY(Kal!A$11),0,1,2,3,4,5,6)+(Ident!F182-Kal!A$11+1))/7))-(INT((CHOOSE(WEEKDAY(Kal!A$11),6,0,1,2,3,4,5)+(Ident!F182-Kal!A$11+1))/7))</f>
        <v>-30785</v>
      </c>
      <c r="G182" s="6">
        <f>IF(AND(Ident!E182&lt;&gt;0,Ident!F182&lt;&gt;0),D182,IF(AND(Ident!E182&lt;&gt;0,Ident!F182=0),E182,IF(AND(Ident!E182=0,Ident!F182&lt;&gt;0),F182,ad5kw)))</f>
        <v>65</v>
      </c>
      <c r="H182" s="75">
        <f>ROUND(G182*Ident!L182,2)</f>
        <v>0</v>
      </c>
      <c r="I182" s="82"/>
      <c r="J182" s="73">
        <f>BerM1!W182+BerM2!W182+BerM3!W182</f>
        <v>0</v>
      </c>
      <c r="K182" s="73">
        <f t="shared" si="84"/>
        <v>0</v>
      </c>
      <c r="L182" s="73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6">
        <f>ROUND((BerM1!I182+BerM2!I182+BerM3!I182)/(malu1+malu2+malu3),2)</f>
        <v>0</v>
      </c>
      <c r="Q182" s="6">
        <f>ROUND((BerM1!J182+BerM2!J182+BerM3!J182)/(dima1+dima2+dima3),2)</f>
        <v>0</v>
      </c>
      <c r="R182" s="6">
        <f>ROUND((BerM1!K182+BerM2!K182+BerM3!K182)/(wome1+wome2+wome3),2)</f>
        <v>0</v>
      </c>
      <c r="S182" s="6">
        <f>ROUND((BerM1!L182+BerM2!L182+BerM3!L182)/(doje1+doje2+doje3),2)</f>
        <v>0</v>
      </c>
      <c r="T182" s="6">
        <f>ROUND((BerM1!M182+BerM2!M182+BerM3!M182)/(vrve1+vrve2+vrve3),2)</f>
        <v>0</v>
      </c>
      <c r="U182" s="6">
        <f>ROUND((BerM1!N182+BerM2!N182+BerM3!N182)/(zasa1+zasa2+zasa3),2)</f>
        <v>0</v>
      </c>
      <c r="V182" s="6">
        <f>ROUND((BerM1!O182+BerM2!O182+BerM3!O182)/(zodi1+zodi2+zodi3),2)</f>
        <v>0</v>
      </c>
      <c r="W182" s="6">
        <f>ROUND(('M1-In'!U182+'M2-In'!U182+'M3-In'!U182)*7/(malu1+malu2+malu3+dima1+dima2+dima3+wome1+wome2+wome3+doje1+doje2+doje3+vrve1+vrve2+vrve3+zasa1+zasa2+zasa3+zodi1+zodi2+zodi3),2)</f>
        <v>0</v>
      </c>
      <c r="X182" s="6">
        <f t="shared" si="102"/>
        <v>0</v>
      </c>
      <c r="Y182" s="16">
        <f t="shared" si="103"/>
        <v>0</v>
      </c>
      <c r="Z182" s="42">
        <f t="shared" si="104"/>
        <v>1</v>
      </c>
      <c r="AA182" s="16" t="str">
        <f t="shared" si="105"/>
        <v>Teilzeit</v>
      </c>
      <c r="AB182" s="16">
        <f>'M1-In'!AG182+'M1-In'!AH182+'M2-In'!AG182+'M2-In'!AH182+'M3-In'!AG182+'M3-In'!AH182</f>
        <v>0</v>
      </c>
      <c r="AC182" s="16">
        <f t="shared" si="106"/>
        <v>0</v>
      </c>
      <c r="AD182" s="16">
        <f t="shared" si="87"/>
        <v>0</v>
      </c>
      <c r="AE182" s="16">
        <f>'M1-In'!AI182+'M2-In'!AI182+'M3-In'!AI182</f>
        <v>0</v>
      </c>
      <c r="AF182" s="16">
        <f t="shared" si="107"/>
        <v>0</v>
      </c>
      <c r="AG182" s="16">
        <f t="shared" si="88"/>
        <v>0</v>
      </c>
      <c r="AH182" s="16">
        <f>'M1-In'!AJ182+'M2-In'!AJ182+'M3-In'!AJ182</f>
        <v>0</v>
      </c>
      <c r="AI182" s="16">
        <f t="shared" si="108"/>
        <v>0</v>
      </c>
      <c r="AJ182" s="16">
        <f t="shared" si="89"/>
        <v>0</v>
      </c>
      <c r="AK182" s="16">
        <f>'M1-In'!AK182+'M2-In'!AK182+'M3-In'!AK182</f>
        <v>0</v>
      </c>
      <c r="AL182" s="16">
        <f t="shared" si="109"/>
        <v>0</v>
      </c>
      <c r="AM182" s="16">
        <f t="shared" si="90"/>
        <v>0</v>
      </c>
      <c r="AN182" s="16">
        <f>'M1-In'!AL182+'M2-In'!AL182+'M3-In'!AL182</f>
        <v>0</v>
      </c>
      <c r="AO182" s="16">
        <f t="shared" si="110"/>
        <v>0</v>
      </c>
      <c r="AP182" s="16">
        <f t="shared" si="91"/>
        <v>0</v>
      </c>
      <c r="AQ182" s="16">
        <f>'M1-In'!AM182+'M2-In'!AM182+'M3-In'!AM182</f>
        <v>0</v>
      </c>
      <c r="AR182" s="16">
        <f t="shared" si="111"/>
        <v>0</v>
      </c>
      <c r="AS182" s="16">
        <f t="shared" si="92"/>
        <v>0</v>
      </c>
      <c r="AT182" s="16">
        <f>BerM1!AO182+BerM2!AO182+BerM3!AO182</f>
        <v>0</v>
      </c>
      <c r="AU182" s="16">
        <f t="shared" si="112"/>
        <v>0</v>
      </c>
      <c r="AV182" s="16">
        <f t="shared" si="93"/>
        <v>0</v>
      </c>
      <c r="AW182" s="16">
        <f ca="1">IF(A182=1,"Verbessern",MIN(gmk,BerM1!AQ182+BerM2!AQ182+BerM3!AQ182))</f>
        <v>0</v>
      </c>
      <c r="AX182" s="16">
        <f t="shared" ca="1" si="94"/>
        <v>0</v>
      </c>
      <c r="AY182" s="16">
        <f t="shared" ca="1" si="95"/>
        <v>0</v>
      </c>
      <c r="AZ182" s="16">
        <f t="shared" ca="1" si="96"/>
        <v>0</v>
      </c>
      <c r="BA182" s="6">
        <f t="shared" si="113"/>
        <v>0</v>
      </c>
      <c r="BB182" s="6">
        <f t="shared" si="97"/>
        <v>0</v>
      </c>
      <c r="BC182" s="285">
        <f t="shared" si="114"/>
        <v>0</v>
      </c>
      <c r="BD182" s="16">
        <f t="shared" ca="1" si="98"/>
        <v>0</v>
      </c>
      <c r="BE182" s="42">
        <f t="shared" ca="1" si="99"/>
        <v>0</v>
      </c>
      <c r="BF182" s="16">
        <f ca="1">IF(A182=1,"Verbessern",BerM1!AT182+BerM2!AT182+BerM3!AT182)</f>
        <v>0</v>
      </c>
      <c r="BG182" s="16">
        <f t="shared" ca="1" si="115"/>
        <v>0</v>
      </c>
      <c r="BH182" s="16">
        <f t="shared" ca="1" si="116"/>
        <v>0</v>
      </c>
      <c r="BI182" s="16">
        <f t="shared" ca="1" si="117"/>
        <v>0</v>
      </c>
      <c r="BJ182" s="16">
        <f t="shared" ca="1" si="118"/>
        <v>0</v>
      </c>
      <c r="BK182" s="16">
        <f t="shared" ca="1" si="100"/>
        <v>0</v>
      </c>
      <c r="BL182" s="6">
        <f t="shared" ca="1" si="101"/>
        <v>0</v>
      </c>
      <c r="BM182" s="92">
        <f t="shared" ca="1" si="119"/>
        <v>0</v>
      </c>
      <c r="BN182" s="16">
        <f t="shared" ca="1" si="120"/>
        <v>0</v>
      </c>
      <c r="BO182" s="16" t="str">
        <f t="shared" si="121"/>
        <v>OK</v>
      </c>
      <c r="BP182" s="16">
        <f t="shared" si="122"/>
        <v>0</v>
      </c>
      <c r="BQ182" s="93"/>
      <c r="BR182" s="16">
        <f t="shared" si="123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43101</v>
      </c>
      <c r="D183" s="65">
        <f>Ident!F183-C183+1-(INT((CHOOSE(WEEKDAY(C183),0,1,2,3,4,5,6)+(Ident!F183-C183+1))/7))-(INT((CHOOSE(WEEKDAY(C183),6,0,1,2,3,4,5)+(Ident!F183-C183+1))/7))</f>
        <v>-30785</v>
      </c>
      <c r="E183" s="6">
        <f>Kal!B$13-C183+1-(INT((CHOOSE(WEEKDAY(C183),0,1,2,3,4,5,6)+(Kal!B$13-C183+1))/7))-(INT((CHOOSE(WEEKDAY(C183),6,0,1,2,3,4,5)+(Kal!B$13-C183+1))/7))</f>
        <v>65</v>
      </c>
      <c r="F183" s="6">
        <f>Ident!F183-Kal!A$11+1-(INT((CHOOSE(WEEKDAY(Kal!A$11),0,1,2,3,4,5,6)+(Ident!F183-Kal!A$11+1))/7))-(INT((CHOOSE(WEEKDAY(Kal!A$11),6,0,1,2,3,4,5)+(Ident!F183-Kal!A$11+1))/7))</f>
        <v>-30785</v>
      </c>
      <c r="G183" s="6">
        <f>IF(AND(Ident!E183&lt;&gt;0,Ident!F183&lt;&gt;0),D183,IF(AND(Ident!E183&lt;&gt;0,Ident!F183=0),E183,IF(AND(Ident!E183=0,Ident!F183&lt;&gt;0),F183,ad5kw)))</f>
        <v>65</v>
      </c>
      <c r="H183" s="75">
        <f>ROUND(G183*Ident!L183,2)</f>
        <v>0</v>
      </c>
      <c r="I183" s="82"/>
      <c r="J183" s="73">
        <f>BerM1!W183+BerM2!W183+BerM3!W183</f>
        <v>0</v>
      </c>
      <c r="K183" s="73">
        <f t="shared" si="84"/>
        <v>0</v>
      </c>
      <c r="L183" s="73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6">
        <f>ROUND((BerM1!I183+BerM2!I183+BerM3!I183)/(malu1+malu2+malu3),2)</f>
        <v>0</v>
      </c>
      <c r="Q183" s="6">
        <f>ROUND((BerM1!J183+BerM2!J183+BerM3!J183)/(dima1+dima2+dima3),2)</f>
        <v>0</v>
      </c>
      <c r="R183" s="6">
        <f>ROUND((BerM1!K183+BerM2!K183+BerM3!K183)/(wome1+wome2+wome3),2)</f>
        <v>0</v>
      </c>
      <c r="S183" s="6">
        <f>ROUND((BerM1!L183+BerM2!L183+BerM3!L183)/(doje1+doje2+doje3),2)</f>
        <v>0</v>
      </c>
      <c r="T183" s="6">
        <f>ROUND((BerM1!M183+BerM2!M183+BerM3!M183)/(vrve1+vrve2+vrve3),2)</f>
        <v>0</v>
      </c>
      <c r="U183" s="6">
        <f>ROUND((BerM1!N183+BerM2!N183+BerM3!N183)/(zasa1+zasa2+zasa3),2)</f>
        <v>0</v>
      </c>
      <c r="V183" s="6">
        <f>ROUND((BerM1!O183+BerM2!O183+BerM3!O183)/(zodi1+zodi2+zodi3),2)</f>
        <v>0</v>
      </c>
      <c r="W183" s="6">
        <f>ROUND(('M1-In'!U183+'M2-In'!U183+'M3-In'!U183)*7/(malu1+malu2+malu3+dima1+dima2+dima3+wome1+wome2+wome3+doje1+doje2+doje3+vrve1+vrve2+vrve3+zasa1+zasa2+zasa3+zodi1+zodi2+zodi3),2)</f>
        <v>0</v>
      </c>
      <c r="X183" s="6">
        <f t="shared" si="102"/>
        <v>0</v>
      </c>
      <c r="Y183" s="16">
        <f t="shared" si="103"/>
        <v>0</v>
      </c>
      <c r="Z183" s="42">
        <f t="shared" si="104"/>
        <v>1</v>
      </c>
      <c r="AA183" s="16" t="str">
        <f t="shared" si="105"/>
        <v>Teilzeit</v>
      </c>
      <c r="AB183" s="16">
        <f>'M1-In'!AG183+'M1-In'!AH183+'M2-In'!AG183+'M2-In'!AH183+'M3-In'!AG183+'M3-In'!AH183</f>
        <v>0</v>
      </c>
      <c r="AC183" s="16">
        <f t="shared" si="106"/>
        <v>0</v>
      </c>
      <c r="AD183" s="16">
        <f t="shared" si="87"/>
        <v>0</v>
      </c>
      <c r="AE183" s="16">
        <f>'M1-In'!AI183+'M2-In'!AI183+'M3-In'!AI183</f>
        <v>0</v>
      </c>
      <c r="AF183" s="16">
        <f t="shared" si="107"/>
        <v>0</v>
      </c>
      <c r="AG183" s="16">
        <f t="shared" si="88"/>
        <v>0</v>
      </c>
      <c r="AH183" s="16">
        <f>'M1-In'!AJ183+'M2-In'!AJ183+'M3-In'!AJ183</f>
        <v>0</v>
      </c>
      <c r="AI183" s="16">
        <f t="shared" si="108"/>
        <v>0</v>
      </c>
      <c r="AJ183" s="16">
        <f t="shared" si="89"/>
        <v>0</v>
      </c>
      <c r="AK183" s="16">
        <f>'M1-In'!AK183+'M2-In'!AK183+'M3-In'!AK183</f>
        <v>0</v>
      </c>
      <c r="AL183" s="16">
        <f t="shared" si="109"/>
        <v>0</v>
      </c>
      <c r="AM183" s="16">
        <f t="shared" si="90"/>
        <v>0</v>
      </c>
      <c r="AN183" s="16">
        <f>'M1-In'!AL183+'M2-In'!AL183+'M3-In'!AL183</f>
        <v>0</v>
      </c>
      <c r="AO183" s="16">
        <f t="shared" si="110"/>
        <v>0</v>
      </c>
      <c r="AP183" s="16">
        <f t="shared" si="91"/>
        <v>0</v>
      </c>
      <c r="AQ183" s="16">
        <f>'M1-In'!AM183+'M2-In'!AM183+'M3-In'!AM183</f>
        <v>0</v>
      </c>
      <c r="AR183" s="16">
        <f t="shared" si="111"/>
        <v>0</v>
      </c>
      <c r="AS183" s="16">
        <f t="shared" si="92"/>
        <v>0</v>
      </c>
      <c r="AT183" s="16">
        <f>BerM1!AO183+BerM2!AO183+BerM3!AO183</f>
        <v>0</v>
      </c>
      <c r="AU183" s="16">
        <f t="shared" si="112"/>
        <v>0</v>
      </c>
      <c r="AV183" s="16">
        <f t="shared" si="93"/>
        <v>0</v>
      </c>
      <c r="AW183" s="16">
        <f ca="1">IF(A183=1,"Verbessern",MIN(gmk,BerM1!AQ183+BerM2!AQ183+BerM3!AQ183))</f>
        <v>0</v>
      </c>
      <c r="AX183" s="16">
        <f t="shared" ca="1" si="94"/>
        <v>0</v>
      </c>
      <c r="AY183" s="16">
        <f t="shared" ca="1" si="95"/>
        <v>0</v>
      </c>
      <c r="AZ183" s="16">
        <f t="shared" ca="1" si="96"/>
        <v>0</v>
      </c>
      <c r="BA183" s="6">
        <f t="shared" si="113"/>
        <v>0</v>
      </c>
      <c r="BB183" s="6">
        <f t="shared" si="97"/>
        <v>0</v>
      </c>
      <c r="BC183" s="285">
        <f t="shared" si="114"/>
        <v>0</v>
      </c>
      <c r="BD183" s="16">
        <f t="shared" ca="1" si="98"/>
        <v>0</v>
      </c>
      <c r="BE183" s="42">
        <f t="shared" ca="1" si="99"/>
        <v>0</v>
      </c>
      <c r="BF183" s="16">
        <f ca="1">IF(A183=1,"Verbessern",BerM1!AT183+BerM2!AT183+BerM3!AT183)</f>
        <v>0</v>
      </c>
      <c r="BG183" s="16">
        <f t="shared" ca="1" si="115"/>
        <v>0</v>
      </c>
      <c r="BH183" s="16">
        <f t="shared" ca="1" si="116"/>
        <v>0</v>
      </c>
      <c r="BI183" s="16">
        <f t="shared" ca="1" si="117"/>
        <v>0</v>
      </c>
      <c r="BJ183" s="16">
        <f t="shared" ca="1" si="118"/>
        <v>0</v>
      </c>
      <c r="BK183" s="16">
        <f t="shared" ca="1" si="100"/>
        <v>0</v>
      </c>
      <c r="BL183" s="6">
        <f t="shared" ca="1" si="101"/>
        <v>0</v>
      </c>
      <c r="BM183" s="92">
        <f t="shared" ca="1" si="119"/>
        <v>0</v>
      </c>
      <c r="BN183" s="16">
        <f t="shared" ca="1" si="120"/>
        <v>0</v>
      </c>
      <c r="BO183" s="16" t="str">
        <f t="shared" si="121"/>
        <v>OK</v>
      </c>
      <c r="BP183" s="16">
        <f t="shared" si="122"/>
        <v>0</v>
      </c>
      <c r="BQ183" s="93"/>
      <c r="BR183" s="16">
        <f t="shared" si="123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43101</v>
      </c>
      <c r="D184" s="65">
        <f>Ident!F184-C184+1-(INT((CHOOSE(WEEKDAY(C184),0,1,2,3,4,5,6)+(Ident!F184-C184+1))/7))-(INT((CHOOSE(WEEKDAY(C184),6,0,1,2,3,4,5)+(Ident!F184-C184+1))/7))</f>
        <v>-30785</v>
      </c>
      <c r="E184" s="6">
        <f>Kal!B$13-C184+1-(INT((CHOOSE(WEEKDAY(C184),0,1,2,3,4,5,6)+(Kal!B$13-C184+1))/7))-(INT((CHOOSE(WEEKDAY(C184),6,0,1,2,3,4,5)+(Kal!B$13-C184+1))/7))</f>
        <v>65</v>
      </c>
      <c r="F184" s="6">
        <f>Ident!F184-Kal!A$11+1-(INT((CHOOSE(WEEKDAY(Kal!A$11),0,1,2,3,4,5,6)+(Ident!F184-Kal!A$11+1))/7))-(INT((CHOOSE(WEEKDAY(Kal!A$11),6,0,1,2,3,4,5)+(Ident!F184-Kal!A$11+1))/7))</f>
        <v>-30785</v>
      </c>
      <c r="G184" s="6">
        <f>IF(AND(Ident!E184&lt;&gt;0,Ident!F184&lt;&gt;0),D184,IF(AND(Ident!E184&lt;&gt;0,Ident!F184=0),E184,IF(AND(Ident!E184=0,Ident!F184&lt;&gt;0),F184,ad5kw)))</f>
        <v>65</v>
      </c>
      <c r="H184" s="75">
        <f>ROUND(G184*Ident!L184,2)</f>
        <v>0</v>
      </c>
      <c r="I184" s="82"/>
      <c r="J184" s="73">
        <f>BerM1!W184+BerM2!W184+BerM3!W184</f>
        <v>0</v>
      </c>
      <c r="K184" s="73">
        <f t="shared" si="84"/>
        <v>0</v>
      </c>
      <c r="L184" s="73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6">
        <f>ROUND((BerM1!I184+BerM2!I184+BerM3!I184)/(malu1+malu2+malu3),2)</f>
        <v>0</v>
      </c>
      <c r="Q184" s="6">
        <f>ROUND((BerM1!J184+BerM2!J184+BerM3!J184)/(dima1+dima2+dima3),2)</f>
        <v>0</v>
      </c>
      <c r="R184" s="6">
        <f>ROUND((BerM1!K184+BerM2!K184+BerM3!K184)/(wome1+wome2+wome3),2)</f>
        <v>0</v>
      </c>
      <c r="S184" s="6">
        <f>ROUND((BerM1!L184+BerM2!L184+BerM3!L184)/(doje1+doje2+doje3),2)</f>
        <v>0</v>
      </c>
      <c r="T184" s="6">
        <f>ROUND((BerM1!M184+BerM2!M184+BerM3!M184)/(vrve1+vrve2+vrve3),2)</f>
        <v>0</v>
      </c>
      <c r="U184" s="6">
        <f>ROUND((BerM1!N184+BerM2!N184+BerM3!N184)/(zasa1+zasa2+zasa3),2)</f>
        <v>0</v>
      </c>
      <c r="V184" s="6">
        <f>ROUND((BerM1!O184+BerM2!O184+BerM3!O184)/(zodi1+zodi2+zodi3),2)</f>
        <v>0</v>
      </c>
      <c r="W184" s="6">
        <f>ROUND(('M1-In'!U184+'M2-In'!U184+'M3-In'!U184)*7/(malu1+malu2+malu3+dima1+dima2+dima3+wome1+wome2+wome3+doje1+doje2+doje3+vrve1+vrve2+vrve3+zasa1+zasa2+zasa3+zodi1+zodi2+zodi3),2)</f>
        <v>0</v>
      </c>
      <c r="X184" s="6">
        <f t="shared" si="102"/>
        <v>0</v>
      </c>
      <c r="Y184" s="16">
        <f t="shared" si="103"/>
        <v>0</v>
      </c>
      <c r="Z184" s="42">
        <f t="shared" si="104"/>
        <v>1</v>
      </c>
      <c r="AA184" s="16" t="str">
        <f t="shared" si="105"/>
        <v>Teilzeit</v>
      </c>
      <c r="AB184" s="16">
        <f>'M1-In'!AG184+'M1-In'!AH184+'M2-In'!AG184+'M2-In'!AH184+'M3-In'!AG184+'M3-In'!AH184</f>
        <v>0</v>
      </c>
      <c r="AC184" s="16">
        <f t="shared" si="106"/>
        <v>0</v>
      </c>
      <c r="AD184" s="16">
        <f t="shared" si="87"/>
        <v>0</v>
      </c>
      <c r="AE184" s="16">
        <f>'M1-In'!AI184+'M2-In'!AI184+'M3-In'!AI184</f>
        <v>0</v>
      </c>
      <c r="AF184" s="16">
        <f t="shared" si="107"/>
        <v>0</v>
      </c>
      <c r="AG184" s="16">
        <f t="shared" si="88"/>
        <v>0</v>
      </c>
      <c r="AH184" s="16">
        <f>'M1-In'!AJ184+'M2-In'!AJ184+'M3-In'!AJ184</f>
        <v>0</v>
      </c>
      <c r="AI184" s="16">
        <f t="shared" si="108"/>
        <v>0</v>
      </c>
      <c r="AJ184" s="16">
        <f t="shared" si="89"/>
        <v>0</v>
      </c>
      <c r="AK184" s="16">
        <f>'M1-In'!AK184+'M2-In'!AK184+'M3-In'!AK184</f>
        <v>0</v>
      </c>
      <c r="AL184" s="16">
        <f t="shared" si="109"/>
        <v>0</v>
      </c>
      <c r="AM184" s="16">
        <f t="shared" si="90"/>
        <v>0</v>
      </c>
      <c r="AN184" s="16">
        <f>'M1-In'!AL184+'M2-In'!AL184+'M3-In'!AL184</f>
        <v>0</v>
      </c>
      <c r="AO184" s="16">
        <f t="shared" si="110"/>
        <v>0</v>
      </c>
      <c r="AP184" s="16">
        <f t="shared" si="91"/>
        <v>0</v>
      </c>
      <c r="AQ184" s="16">
        <f>'M1-In'!AM184+'M2-In'!AM184+'M3-In'!AM184</f>
        <v>0</v>
      </c>
      <c r="AR184" s="16">
        <f t="shared" si="111"/>
        <v>0</v>
      </c>
      <c r="AS184" s="16">
        <f t="shared" si="92"/>
        <v>0</v>
      </c>
      <c r="AT184" s="16">
        <f>BerM1!AO184+BerM2!AO184+BerM3!AO184</f>
        <v>0</v>
      </c>
      <c r="AU184" s="16">
        <f t="shared" si="112"/>
        <v>0</v>
      </c>
      <c r="AV184" s="16">
        <f t="shared" si="93"/>
        <v>0</v>
      </c>
      <c r="AW184" s="16">
        <f ca="1">IF(A184=1,"Verbessern",MIN(gmk,BerM1!AQ184+BerM2!AQ184+BerM3!AQ184))</f>
        <v>0</v>
      </c>
      <c r="AX184" s="16">
        <f t="shared" ca="1" si="94"/>
        <v>0</v>
      </c>
      <c r="AY184" s="16">
        <f t="shared" ca="1" si="95"/>
        <v>0</v>
      </c>
      <c r="AZ184" s="16">
        <f t="shared" ca="1" si="96"/>
        <v>0</v>
      </c>
      <c r="BA184" s="6">
        <f t="shared" si="113"/>
        <v>0</v>
      </c>
      <c r="BB184" s="6">
        <f t="shared" si="97"/>
        <v>0</v>
      </c>
      <c r="BC184" s="285">
        <f t="shared" si="114"/>
        <v>0</v>
      </c>
      <c r="BD184" s="16">
        <f t="shared" ca="1" si="98"/>
        <v>0</v>
      </c>
      <c r="BE184" s="42">
        <f t="shared" ca="1" si="99"/>
        <v>0</v>
      </c>
      <c r="BF184" s="16">
        <f ca="1">IF(A184=1,"Verbessern",BerM1!AT184+BerM2!AT184+BerM3!AT184)</f>
        <v>0</v>
      </c>
      <c r="BG184" s="16">
        <f t="shared" ca="1" si="115"/>
        <v>0</v>
      </c>
      <c r="BH184" s="16">
        <f t="shared" ca="1" si="116"/>
        <v>0</v>
      </c>
      <c r="BI184" s="16">
        <f t="shared" ca="1" si="117"/>
        <v>0</v>
      </c>
      <c r="BJ184" s="16">
        <f t="shared" ca="1" si="118"/>
        <v>0</v>
      </c>
      <c r="BK184" s="16">
        <f t="shared" ca="1" si="100"/>
        <v>0</v>
      </c>
      <c r="BL184" s="6">
        <f t="shared" ca="1" si="101"/>
        <v>0</v>
      </c>
      <c r="BM184" s="92">
        <f t="shared" ca="1" si="119"/>
        <v>0</v>
      </c>
      <c r="BN184" s="16">
        <f t="shared" ca="1" si="120"/>
        <v>0</v>
      </c>
      <c r="BO184" s="16" t="str">
        <f t="shared" si="121"/>
        <v>OK</v>
      </c>
      <c r="BP184" s="16">
        <f t="shared" si="122"/>
        <v>0</v>
      </c>
      <c r="BQ184" s="93"/>
      <c r="BR184" s="16">
        <f t="shared" si="123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43101</v>
      </c>
      <c r="D185" s="65">
        <f>Ident!F185-C185+1-(INT((CHOOSE(WEEKDAY(C185),0,1,2,3,4,5,6)+(Ident!F185-C185+1))/7))-(INT((CHOOSE(WEEKDAY(C185),6,0,1,2,3,4,5)+(Ident!F185-C185+1))/7))</f>
        <v>-30785</v>
      </c>
      <c r="E185" s="6">
        <f>Kal!B$13-C185+1-(INT((CHOOSE(WEEKDAY(C185),0,1,2,3,4,5,6)+(Kal!B$13-C185+1))/7))-(INT((CHOOSE(WEEKDAY(C185),6,0,1,2,3,4,5)+(Kal!B$13-C185+1))/7))</f>
        <v>65</v>
      </c>
      <c r="F185" s="6">
        <f>Ident!F185-Kal!A$11+1-(INT((CHOOSE(WEEKDAY(Kal!A$11),0,1,2,3,4,5,6)+(Ident!F185-Kal!A$11+1))/7))-(INT((CHOOSE(WEEKDAY(Kal!A$11),6,0,1,2,3,4,5)+(Ident!F185-Kal!A$11+1))/7))</f>
        <v>-30785</v>
      </c>
      <c r="G185" s="6">
        <f>IF(AND(Ident!E185&lt;&gt;0,Ident!F185&lt;&gt;0),D185,IF(AND(Ident!E185&lt;&gt;0,Ident!F185=0),E185,IF(AND(Ident!E185=0,Ident!F185&lt;&gt;0),F185,ad5kw)))</f>
        <v>65</v>
      </c>
      <c r="H185" s="75">
        <f>ROUND(G185*Ident!L185,2)</f>
        <v>0</v>
      </c>
      <c r="I185" s="82"/>
      <c r="J185" s="73">
        <f>BerM1!W185+BerM2!W185+BerM3!W185</f>
        <v>0</v>
      </c>
      <c r="K185" s="73">
        <f t="shared" si="84"/>
        <v>0</v>
      </c>
      <c r="L185" s="73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6">
        <f>ROUND((BerM1!I185+BerM2!I185+BerM3!I185)/(malu1+malu2+malu3),2)</f>
        <v>0</v>
      </c>
      <c r="Q185" s="6">
        <f>ROUND((BerM1!J185+BerM2!J185+BerM3!J185)/(dima1+dima2+dima3),2)</f>
        <v>0</v>
      </c>
      <c r="R185" s="6">
        <f>ROUND((BerM1!K185+BerM2!K185+BerM3!K185)/(wome1+wome2+wome3),2)</f>
        <v>0</v>
      </c>
      <c r="S185" s="6">
        <f>ROUND((BerM1!L185+BerM2!L185+BerM3!L185)/(doje1+doje2+doje3),2)</f>
        <v>0</v>
      </c>
      <c r="T185" s="6">
        <f>ROUND((BerM1!M185+BerM2!M185+BerM3!M185)/(vrve1+vrve2+vrve3),2)</f>
        <v>0</v>
      </c>
      <c r="U185" s="6">
        <f>ROUND((BerM1!N185+BerM2!N185+BerM3!N185)/(zasa1+zasa2+zasa3),2)</f>
        <v>0</v>
      </c>
      <c r="V185" s="6">
        <f>ROUND((BerM1!O185+BerM2!O185+BerM3!O185)/(zodi1+zodi2+zodi3),2)</f>
        <v>0</v>
      </c>
      <c r="W185" s="6">
        <f>ROUND(('M1-In'!U185+'M2-In'!U185+'M3-In'!U185)*7/(malu1+malu2+malu3+dima1+dima2+dima3+wome1+wome2+wome3+doje1+doje2+doje3+vrve1+vrve2+vrve3+zasa1+zasa2+zasa3+zodi1+zodi2+zodi3),2)</f>
        <v>0</v>
      </c>
      <c r="X185" s="6">
        <f t="shared" si="102"/>
        <v>0</v>
      </c>
      <c r="Y185" s="16">
        <f t="shared" si="103"/>
        <v>0</v>
      </c>
      <c r="Z185" s="42">
        <f t="shared" si="104"/>
        <v>1</v>
      </c>
      <c r="AA185" s="16" t="str">
        <f t="shared" si="105"/>
        <v>Teilzeit</v>
      </c>
      <c r="AB185" s="16">
        <f>'M1-In'!AG185+'M1-In'!AH185+'M2-In'!AG185+'M2-In'!AH185+'M3-In'!AG185+'M3-In'!AH185</f>
        <v>0</v>
      </c>
      <c r="AC185" s="16">
        <f t="shared" si="106"/>
        <v>0</v>
      </c>
      <c r="AD185" s="16">
        <f t="shared" si="87"/>
        <v>0</v>
      </c>
      <c r="AE185" s="16">
        <f>'M1-In'!AI185+'M2-In'!AI185+'M3-In'!AI185</f>
        <v>0</v>
      </c>
      <c r="AF185" s="16">
        <f t="shared" si="107"/>
        <v>0</v>
      </c>
      <c r="AG185" s="16">
        <f t="shared" si="88"/>
        <v>0</v>
      </c>
      <c r="AH185" s="16">
        <f>'M1-In'!AJ185+'M2-In'!AJ185+'M3-In'!AJ185</f>
        <v>0</v>
      </c>
      <c r="AI185" s="16">
        <f t="shared" si="108"/>
        <v>0</v>
      </c>
      <c r="AJ185" s="16">
        <f t="shared" si="89"/>
        <v>0</v>
      </c>
      <c r="AK185" s="16">
        <f>'M1-In'!AK185+'M2-In'!AK185+'M3-In'!AK185</f>
        <v>0</v>
      </c>
      <c r="AL185" s="16">
        <f t="shared" si="109"/>
        <v>0</v>
      </c>
      <c r="AM185" s="16">
        <f t="shared" si="90"/>
        <v>0</v>
      </c>
      <c r="AN185" s="16">
        <f>'M1-In'!AL185+'M2-In'!AL185+'M3-In'!AL185</f>
        <v>0</v>
      </c>
      <c r="AO185" s="16">
        <f t="shared" si="110"/>
        <v>0</v>
      </c>
      <c r="AP185" s="16">
        <f t="shared" si="91"/>
        <v>0</v>
      </c>
      <c r="AQ185" s="16">
        <f>'M1-In'!AM185+'M2-In'!AM185+'M3-In'!AM185</f>
        <v>0</v>
      </c>
      <c r="AR185" s="16">
        <f t="shared" si="111"/>
        <v>0</v>
      </c>
      <c r="AS185" s="16">
        <f t="shared" si="92"/>
        <v>0</v>
      </c>
      <c r="AT185" s="16">
        <f>BerM1!AO185+BerM2!AO185+BerM3!AO185</f>
        <v>0</v>
      </c>
      <c r="AU185" s="16">
        <f t="shared" si="112"/>
        <v>0</v>
      </c>
      <c r="AV185" s="16">
        <f t="shared" si="93"/>
        <v>0</v>
      </c>
      <c r="AW185" s="16">
        <f ca="1">IF(A185=1,"Verbessern",MIN(gmk,BerM1!AQ185+BerM2!AQ185+BerM3!AQ185))</f>
        <v>0</v>
      </c>
      <c r="AX185" s="16">
        <f t="shared" ca="1" si="94"/>
        <v>0</v>
      </c>
      <c r="AY185" s="16">
        <f t="shared" ca="1" si="95"/>
        <v>0</v>
      </c>
      <c r="AZ185" s="16">
        <f t="shared" ca="1" si="96"/>
        <v>0</v>
      </c>
      <c r="BA185" s="6">
        <f t="shared" si="113"/>
        <v>0</v>
      </c>
      <c r="BB185" s="6">
        <f t="shared" si="97"/>
        <v>0</v>
      </c>
      <c r="BC185" s="285">
        <f t="shared" si="114"/>
        <v>0</v>
      </c>
      <c r="BD185" s="16">
        <f t="shared" ca="1" si="98"/>
        <v>0</v>
      </c>
      <c r="BE185" s="42">
        <f t="shared" ca="1" si="99"/>
        <v>0</v>
      </c>
      <c r="BF185" s="16">
        <f ca="1">IF(A185=1,"Verbessern",BerM1!AT185+BerM2!AT185+BerM3!AT185)</f>
        <v>0</v>
      </c>
      <c r="BG185" s="16">
        <f t="shared" ca="1" si="115"/>
        <v>0</v>
      </c>
      <c r="BH185" s="16">
        <f t="shared" ca="1" si="116"/>
        <v>0</v>
      </c>
      <c r="BI185" s="16">
        <f t="shared" ca="1" si="117"/>
        <v>0</v>
      </c>
      <c r="BJ185" s="16">
        <f t="shared" ca="1" si="118"/>
        <v>0</v>
      </c>
      <c r="BK185" s="16">
        <f t="shared" ca="1" si="100"/>
        <v>0</v>
      </c>
      <c r="BL185" s="6">
        <f t="shared" ca="1" si="101"/>
        <v>0</v>
      </c>
      <c r="BM185" s="92">
        <f t="shared" ca="1" si="119"/>
        <v>0</v>
      </c>
      <c r="BN185" s="16">
        <f t="shared" ca="1" si="120"/>
        <v>0</v>
      </c>
      <c r="BO185" s="16" t="str">
        <f t="shared" si="121"/>
        <v>OK</v>
      </c>
      <c r="BP185" s="16">
        <f t="shared" si="122"/>
        <v>0</v>
      </c>
      <c r="BQ185" s="93"/>
      <c r="BR185" s="16">
        <f t="shared" si="123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43101</v>
      </c>
      <c r="D186" s="65">
        <f>Ident!F186-C186+1-(INT((CHOOSE(WEEKDAY(C186),0,1,2,3,4,5,6)+(Ident!F186-C186+1))/7))-(INT((CHOOSE(WEEKDAY(C186),6,0,1,2,3,4,5)+(Ident!F186-C186+1))/7))</f>
        <v>-30785</v>
      </c>
      <c r="E186" s="6">
        <f>Kal!B$13-C186+1-(INT((CHOOSE(WEEKDAY(C186),0,1,2,3,4,5,6)+(Kal!B$13-C186+1))/7))-(INT((CHOOSE(WEEKDAY(C186),6,0,1,2,3,4,5)+(Kal!B$13-C186+1))/7))</f>
        <v>65</v>
      </c>
      <c r="F186" s="6">
        <f>Ident!F186-Kal!A$11+1-(INT((CHOOSE(WEEKDAY(Kal!A$11),0,1,2,3,4,5,6)+(Ident!F186-Kal!A$11+1))/7))-(INT((CHOOSE(WEEKDAY(Kal!A$11),6,0,1,2,3,4,5)+(Ident!F186-Kal!A$11+1))/7))</f>
        <v>-30785</v>
      </c>
      <c r="G186" s="6">
        <f>IF(AND(Ident!E186&lt;&gt;0,Ident!F186&lt;&gt;0),D186,IF(AND(Ident!E186&lt;&gt;0,Ident!F186=0),E186,IF(AND(Ident!E186=0,Ident!F186&lt;&gt;0),F186,ad5kw)))</f>
        <v>65</v>
      </c>
      <c r="H186" s="75">
        <f>ROUND(G186*Ident!L186,2)</f>
        <v>0</v>
      </c>
      <c r="I186" s="82"/>
      <c r="J186" s="73">
        <f>BerM1!W186+BerM2!W186+BerM3!W186</f>
        <v>0</v>
      </c>
      <c r="K186" s="73">
        <f t="shared" si="84"/>
        <v>0</v>
      </c>
      <c r="L186" s="73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6">
        <f>ROUND((BerM1!I186+BerM2!I186+BerM3!I186)/(malu1+malu2+malu3),2)</f>
        <v>0</v>
      </c>
      <c r="Q186" s="6">
        <f>ROUND((BerM1!J186+BerM2!J186+BerM3!J186)/(dima1+dima2+dima3),2)</f>
        <v>0</v>
      </c>
      <c r="R186" s="6">
        <f>ROUND((BerM1!K186+BerM2!K186+BerM3!K186)/(wome1+wome2+wome3),2)</f>
        <v>0</v>
      </c>
      <c r="S186" s="6">
        <f>ROUND((BerM1!L186+BerM2!L186+BerM3!L186)/(doje1+doje2+doje3),2)</f>
        <v>0</v>
      </c>
      <c r="T186" s="6">
        <f>ROUND((BerM1!M186+BerM2!M186+BerM3!M186)/(vrve1+vrve2+vrve3),2)</f>
        <v>0</v>
      </c>
      <c r="U186" s="6">
        <f>ROUND((BerM1!N186+BerM2!N186+BerM3!N186)/(zasa1+zasa2+zasa3),2)</f>
        <v>0</v>
      </c>
      <c r="V186" s="6">
        <f>ROUND((BerM1!O186+BerM2!O186+BerM3!O186)/(zodi1+zodi2+zodi3),2)</f>
        <v>0</v>
      </c>
      <c r="W186" s="6">
        <f>ROUND(('M1-In'!U186+'M2-In'!U186+'M3-In'!U186)*7/(malu1+malu2+malu3+dima1+dima2+dima3+wome1+wome2+wome3+doje1+doje2+doje3+vrve1+vrve2+vrve3+zasa1+zasa2+zasa3+zodi1+zodi2+zodi3),2)</f>
        <v>0</v>
      </c>
      <c r="X186" s="6">
        <f t="shared" si="102"/>
        <v>0</v>
      </c>
      <c r="Y186" s="16">
        <f t="shared" si="103"/>
        <v>0</v>
      </c>
      <c r="Z186" s="42">
        <f t="shared" si="104"/>
        <v>1</v>
      </c>
      <c r="AA186" s="16" t="str">
        <f t="shared" si="105"/>
        <v>Teilzeit</v>
      </c>
      <c r="AB186" s="16">
        <f>'M1-In'!AG186+'M1-In'!AH186+'M2-In'!AG186+'M2-In'!AH186+'M3-In'!AG186+'M3-In'!AH186</f>
        <v>0</v>
      </c>
      <c r="AC186" s="16">
        <f t="shared" si="106"/>
        <v>0</v>
      </c>
      <c r="AD186" s="16">
        <f t="shared" si="87"/>
        <v>0</v>
      </c>
      <c r="AE186" s="16">
        <f>'M1-In'!AI186+'M2-In'!AI186+'M3-In'!AI186</f>
        <v>0</v>
      </c>
      <c r="AF186" s="16">
        <f t="shared" si="107"/>
        <v>0</v>
      </c>
      <c r="AG186" s="16">
        <f t="shared" si="88"/>
        <v>0</v>
      </c>
      <c r="AH186" s="16">
        <f>'M1-In'!AJ186+'M2-In'!AJ186+'M3-In'!AJ186</f>
        <v>0</v>
      </c>
      <c r="AI186" s="16">
        <f t="shared" si="108"/>
        <v>0</v>
      </c>
      <c r="AJ186" s="16">
        <f t="shared" si="89"/>
        <v>0</v>
      </c>
      <c r="AK186" s="16">
        <f>'M1-In'!AK186+'M2-In'!AK186+'M3-In'!AK186</f>
        <v>0</v>
      </c>
      <c r="AL186" s="16">
        <f t="shared" si="109"/>
        <v>0</v>
      </c>
      <c r="AM186" s="16">
        <f t="shared" si="90"/>
        <v>0</v>
      </c>
      <c r="AN186" s="16">
        <f>'M1-In'!AL186+'M2-In'!AL186+'M3-In'!AL186</f>
        <v>0</v>
      </c>
      <c r="AO186" s="16">
        <f t="shared" si="110"/>
        <v>0</v>
      </c>
      <c r="AP186" s="16">
        <f t="shared" si="91"/>
        <v>0</v>
      </c>
      <c r="AQ186" s="16">
        <f>'M1-In'!AM186+'M2-In'!AM186+'M3-In'!AM186</f>
        <v>0</v>
      </c>
      <c r="AR186" s="16">
        <f t="shared" si="111"/>
        <v>0</v>
      </c>
      <c r="AS186" s="16">
        <f t="shared" si="92"/>
        <v>0</v>
      </c>
      <c r="AT186" s="16">
        <f>BerM1!AO186+BerM2!AO186+BerM3!AO186</f>
        <v>0</v>
      </c>
      <c r="AU186" s="16">
        <f t="shared" si="112"/>
        <v>0</v>
      </c>
      <c r="AV186" s="16">
        <f t="shared" si="93"/>
        <v>0</v>
      </c>
      <c r="AW186" s="16">
        <f ca="1">IF(A186=1,"Verbessern",MIN(gmk,BerM1!AQ186+BerM2!AQ186+BerM3!AQ186))</f>
        <v>0</v>
      </c>
      <c r="AX186" s="16">
        <f t="shared" ca="1" si="94"/>
        <v>0</v>
      </c>
      <c r="AY186" s="16">
        <f t="shared" ca="1" si="95"/>
        <v>0</v>
      </c>
      <c r="AZ186" s="16">
        <f t="shared" ca="1" si="96"/>
        <v>0</v>
      </c>
      <c r="BA186" s="6">
        <f t="shared" si="113"/>
        <v>0</v>
      </c>
      <c r="BB186" s="6">
        <f t="shared" si="97"/>
        <v>0</v>
      </c>
      <c r="BC186" s="285">
        <f t="shared" si="114"/>
        <v>0</v>
      </c>
      <c r="BD186" s="16">
        <f t="shared" ca="1" si="98"/>
        <v>0</v>
      </c>
      <c r="BE186" s="42">
        <f t="shared" ca="1" si="99"/>
        <v>0</v>
      </c>
      <c r="BF186" s="16">
        <f ca="1">IF(A186=1,"Verbessern",BerM1!AT186+BerM2!AT186+BerM3!AT186)</f>
        <v>0</v>
      </c>
      <c r="BG186" s="16">
        <f t="shared" ca="1" si="115"/>
        <v>0</v>
      </c>
      <c r="BH186" s="16">
        <f t="shared" ca="1" si="116"/>
        <v>0</v>
      </c>
      <c r="BI186" s="16">
        <f t="shared" ca="1" si="117"/>
        <v>0</v>
      </c>
      <c r="BJ186" s="16">
        <f t="shared" ca="1" si="118"/>
        <v>0</v>
      </c>
      <c r="BK186" s="16">
        <f t="shared" ca="1" si="100"/>
        <v>0</v>
      </c>
      <c r="BL186" s="6">
        <f t="shared" ca="1" si="101"/>
        <v>0</v>
      </c>
      <c r="BM186" s="92">
        <f t="shared" ca="1" si="119"/>
        <v>0</v>
      </c>
      <c r="BN186" s="16">
        <f t="shared" ca="1" si="120"/>
        <v>0</v>
      </c>
      <c r="BO186" s="16" t="str">
        <f t="shared" si="121"/>
        <v>OK</v>
      </c>
      <c r="BP186" s="16">
        <f t="shared" si="122"/>
        <v>0</v>
      </c>
      <c r="BQ186" s="93"/>
      <c r="BR186" s="16">
        <f t="shared" si="123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43101</v>
      </c>
      <c r="D187" s="65">
        <f>Ident!F187-C187+1-(INT((CHOOSE(WEEKDAY(C187),0,1,2,3,4,5,6)+(Ident!F187-C187+1))/7))-(INT((CHOOSE(WEEKDAY(C187),6,0,1,2,3,4,5)+(Ident!F187-C187+1))/7))</f>
        <v>-30785</v>
      </c>
      <c r="E187" s="6">
        <f>Kal!B$13-C187+1-(INT((CHOOSE(WEEKDAY(C187),0,1,2,3,4,5,6)+(Kal!B$13-C187+1))/7))-(INT((CHOOSE(WEEKDAY(C187),6,0,1,2,3,4,5)+(Kal!B$13-C187+1))/7))</f>
        <v>65</v>
      </c>
      <c r="F187" s="6">
        <f>Ident!F187-Kal!A$11+1-(INT((CHOOSE(WEEKDAY(Kal!A$11),0,1,2,3,4,5,6)+(Ident!F187-Kal!A$11+1))/7))-(INT((CHOOSE(WEEKDAY(Kal!A$11),6,0,1,2,3,4,5)+(Ident!F187-Kal!A$11+1))/7))</f>
        <v>-30785</v>
      </c>
      <c r="G187" s="6">
        <f>IF(AND(Ident!E187&lt;&gt;0,Ident!F187&lt;&gt;0),D187,IF(AND(Ident!E187&lt;&gt;0,Ident!F187=0),E187,IF(AND(Ident!E187=0,Ident!F187&lt;&gt;0),F187,ad5kw)))</f>
        <v>65</v>
      </c>
      <c r="H187" s="75">
        <f>ROUND(G187*Ident!L187,2)</f>
        <v>0</v>
      </c>
      <c r="I187" s="82"/>
      <c r="J187" s="73">
        <f>BerM1!W187+BerM2!W187+BerM3!W187</f>
        <v>0</v>
      </c>
      <c r="K187" s="73">
        <f t="shared" si="84"/>
        <v>0</v>
      </c>
      <c r="L187" s="73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6">
        <f>ROUND((BerM1!I187+BerM2!I187+BerM3!I187)/(malu1+malu2+malu3),2)</f>
        <v>0</v>
      </c>
      <c r="Q187" s="6">
        <f>ROUND((BerM1!J187+BerM2!J187+BerM3!J187)/(dima1+dima2+dima3),2)</f>
        <v>0</v>
      </c>
      <c r="R187" s="6">
        <f>ROUND((BerM1!K187+BerM2!K187+BerM3!K187)/(wome1+wome2+wome3),2)</f>
        <v>0</v>
      </c>
      <c r="S187" s="6">
        <f>ROUND((BerM1!L187+BerM2!L187+BerM3!L187)/(doje1+doje2+doje3),2)</f>
        <v>0</v>
      </c>
      <c r="T187" s="6">
        <f>ROUND((BerM1!M187+BerM2!M187+BerM3!M187)/(vrve1+vrve2+vrve3),2)</f>
        <v>0</v>
      </c>
      <c r="U187" s="6">
        <f>ROUND((BerM1!N187+BerM2!N187+BerM3!N187)/(zasa1+zasa2+zasa3),2)</f>
        <v>0</v>
      </c>
      <c r="V187" s="6">
        <f>ROUND((BerM1!O187+BerM2!O187+BerM3!O187)/(zodi1+zodi2+zodi3),2)</f>
        <v>0</v>
      </c>
      <c r="W187" s="6">
        <f>ROUND(('M1-In'!U187+'M2-In'!U187+'M3-In'!U187)*7/(malu1+malu2+malu3+dima1+dima2+dima3+wome1+wome2+wome3+doje1+doje2+doje3+vrve1+vrve2+vrve3+zasa1+zasa2+zasa3+zodi1+zodi2+zodi3),2)</f>
        <v>0</v>
      </c>
      <c r="X187" s="6">
        <f t="shared" si="102"/>
        <v>0</v>
      </c>
      <c r="Y187" s="16">
        <f t="shared" si="103"/>
        <v>0</v>
      </c>
      <c r="Z187" s="42">
        <f t="shared" si="104"/>
        <v>1</v>
      </c>
      <c r="AA187" s="16" t="str">
        <f t="shared" si="105"/>
        <v>Teilzeit</v>
      </c>
      <c r="AB187" s="16">
        <f>'M1-In'!AG187+'M1-In'!AH187+'M2-In'!AG187+'M2-In'!AH187+'M3-In'!AG187+'M3-In'!AH187</f>
        <v>0</v>
      </c>
      <c r="AC187" s="16">
        <f t="shared" si="106"/>
        <v>0</v>
      </c>
      <c r="AD187" s="16">
        <f t="shared" si="87"/>
        <v>0</v>
      </c>
      <c r="AE187" s="16">
        <f>'M1-In'!AI187+'M2-In'!AI187+'M3-In'!AI187</f>
        <v>0</v>
      </c>
      <c r="AF187" s="16">
        <f t="shared" si="107"/>
        <v>0</v>
      </c>
      <c r="AG187" s="16">
        <f t="shared" si="88"/>
        <v>0</v>
      </c>
      <c r="AH187" s="16">
        <f>'M1-In'!AJ187+'M2-In'!AJ187+'M3-In'!AJ187</f>
        <v>0</v>
      </c>
      <c r="AI187" s="16">
        <f t="shared" si="108"/>
        <v>0</v>
      </c>
      <c r="AJ187" s="16">
        <f t="shared" si="89"/>
        <v>0</v>
      </c>
      <c r="AK187" s="16">
        <f>'M1-In'!AK187+'M2-In'!AK187+'M3-In'!AK187</f>
        <v>0</v>
      </c>
      <c r="AL187" s="16">
        <f t="shared" si="109"/>
        <v>0</v>
      </c>
      <c r="AM187" s="16">
        <f t="shared" si="90"/>
        <v>0</v>
      </c>
      <c r="AN187" s="16">
        <f>'M1-In'!AL187+'M2-In'!AL187+'M3-In'!AL187</f>
        <v>0</v>
      </c>
      <c r="AO187" s="16">
        <f t="shared" si="110"/>
        <v>0</v>
      </c>
      <c r="AP187" s="16">
        <f t="shared" si="91"/>
        <v>0</v>
      </c>
      <c r="AQ187" s="16">
        <f>'M1-In'!AM187+'M2-In'!AM187+'M3-In'!AM187</f>
        <v>0</v>
      </c>
      <c r="AR187" s="16">
        <f t="shared" si="111"/>
        <v>0</v>
      </c>
      <c r="AS187" s="16">
        <f t="shared" si="92"/>
        <v>0</v>
      </c>
      <c r="AT187" s="16">
        <f>BerM1!AO187+BerM2!AO187+BerM3!AO187</f>
        <v>0</v>
      </c>
      <c r="AU187" s="16">
        <f t="shared" si="112"/>
        <v>0</v>
      </c>
      <c r="AV187" s="16">
        <f t="shared" si="93"/>
        <v>0</v>
      </c>
      <c r="AW187" s="16">
        <f ca="1">IF(A187=1,"Verbessern",MIN(gmk,BerM1!AQ187+BerM2!AQ187+BerM3!AQ187))</f>
        <v>0</v>
      </c>
      <c r="AX187" s="16">
        <f t="shared" ca="1" si="94"/>
        <v>0</v>
      </c>
      <c r="AY187" s="16">
        <f t="shared" ca="1" si="95"/>
        <v>0</v>
      </c>
      <c r="AZ187" s="16">
        <f t="shared" ca="1" si="96"/>
        <v>0</v>
      </c>
      <c r="BA187" s="6">
        <f t="shared" si="113"/>
        <v>0</v>
      </c>
      <c r="BB187" s="6">
        <f t="shared" si="97"/>
        <v>0</v>
      </c>
      <c r="BC187" s="285">
        <f t="shared" si="114"/>
        <v>0</v>
      </c>
      <c r="BD187" s="16">
        <f t="shared" ca="1" si="98"/>
        <v>0</v>
      </c>
      <c r="BE187" s="42">
        <f t="shared" ca="1" si="99"/>
        <v>0</v>
      </c>
      <c r="BF187" s="16">
        <f ca="1">IF(A187=1,"Verbessern",BerM1!AT187+BerM2!AT187+BerM3!AT187)</f>
        <v>0</v>
      </c>
      <c r="BG187" s="16">
        <f t="shared" ca="1" si="115"/>
        <v>0</v>
      </c>
      <c r="BH187" s="16">
        <f t="shared" ca="1" si="116"/>
        <v>0</v>
      </c>
      <c r="BI187" s="16">
        <f t="shared" ca="1" si="117"/>
        <v>0</v>
      </c>
      <c r="BJ187" s="16">
        <f t="shared" ca="1" si="118"/>
        <v>0</v>
      </c>
      <c r="BK187" s="16">
        <f t="shared" ca="1" si="100"/>
        <v>0</v>
      </c>
      <c r="BL187" s="6">
        <f t="shared" ca="1" si="101"/>
        <v>0</v>
      </c>
      <c r="BM187" s="92">
        <f t="shared" ca="1" si="119"/>
        <v>0</v>
      </c>
      <c r="BN187" s="16">
        <f t="shared" ca="1" si="120"/>
        <v>0</v>
      </c>
      <c r="BO187" s="16" t="str">
        <f t="shared" si="121"/>
        <v>OK</v>
      </c>
      <c r="BP187" s="16">
        <f t="shared" si="122"/>
        <v>0</v>
      </c>
      <c r="BQ187" s="93"/>
      <c r="BR187" s="16">
        <f t="shared" si="123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43101</v>
      </c>
      <c r="D188" s="65">
        <f>Ident!F188-C188+1-(INT((CHOOSE(WEEKDAY(C188),0,1,2,3,4,5,6)+(Ident!F188-C188+1))/7))-(INT((CHOOSE(WEEKDAY(C188),6,0,1,2,3,4,5)+(Ident!F188-C188+1))/7))</f>
        <v>-30785</v>
      </c>
      <c r="E188" s="6">
        <f>Kal!B$13-C188+1-(INT((CHOOSE(WEEKDAY(C188),0,1,2,3,4,5,6)+(Kal!B$13-C188+1))/7))-(INT((CHOOSE(WEEKDAY(C188),6,0,1,2,3,4,5)+(Kal!B$13-C188+1))/7))</f>
        <v>65</v>
      </c>
      <c r="F188" s="6">
        <f>Ident!F188-Kal!A$11+1-(INT((CHOOSE(WEEKDAY(Kal!A$11),0,1,2,3,4,5,6)+(Ident!F188-Kal!A$11+1))/7))-(INT((CHOOSE(WEEKDAY(Kal!A$11),6,0,1,2,3,4,5)+(Ident!F188-Kal!A$11+1))/7))</f>
        <v>-30785</v>
      </c>
      <c r="G188" s="6">
        <f>IF(AND(Ident!E188&lt;&gt;0,Ident!F188&lt;&gt;0),D188,IF(AND(Ident!E188&lt;&gt;0,Ident!F188=0),E188,IF(AND(Ident!E188=0,Ident!F188&lt;&gt;0),F188,ad5kw)))</f>
        <v>65</v>
      </c>
      <c r="H188" s="75">
        <f>ROUND(G188*Ident!L188,2)</f>
        <v>0</v>
      </c>
      <c r="I188" s="82"/>
      <c r="J188" s="73">
        <f>BerM1!W188+BerM2!W188+BerM3!W188</f>
        <v>0</v>
      </c>
      <c r="K188" s="73">
        <f t="shared" si="84"/>
        <v>0</v>
      </c>
      <c r="L188" s="73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6">
        <f>ROUND((BerM1!I188+BerM2!I188+BerM3!I188)/(malu1+malu2+malu3),2)</f>
        <v>0</v>
      </c>
      <c r="Q188" s="6">
        <f>ROUND((BerM1!J188+BerM2!J188+BerM3!J188)/(dima1+dima2+dima3),2)</f>
        <v>0</v>
      </c>
      <c r="R188" s="6">
        <f>ROUND((BerM1!K188+BerM2!K188+BerM3!K188)/(wome1+wome2+wome3),2)</f>
        <v>0</v>
      </c>
      <c r="S188" s="6">
        <f>ROUND((BerM1!L188+BerM2!L188+BerM3!L188)/(doje1+doje2+doje3),2)</f>
        <v>0</v>
      </c>
      <c r="T188" s="6">
        <f>ROUND((BerM1!M188+BerM2!M188+BerM3!M188)/(vrve1+vrve2+vrve3),2)</f>
        <v>0</v>
      </c>
      <c r="U188" s="6">
        <f>ROUND((BerM1!N188+BerM2!N188+BerM3!N188)/(zasa1+zasa2+zasa3),2)</f>
        <v>0</v>
      </c>
      <c r="V188" s="6">
        <f>ROUND((BerM1!O188+BerM2!O188+BerM3!O188)/(zodi1+zodi2+zodi3),2)</f>
        <v>0</v>
      </c>
      <c r="W188" s="6">
        <f>ROUND(('M1-In'!U188+'M2-In'!U188+'M3-In'!U188)*7/(malu1+malu2+malu3+dima1+dima2+dima3+wome1+wome2+wome3+doje1+doje2+doje3+vrve1+vrve2+vrve3+zasa1+zasa2+zasa3+zodi1+zodi2+zodi3),2)</f>
        <v>0</v>
      </c>
      <c r="X188" s="6">
        <f t="shared" si="102"/>
        <v>0</v>
      </c>
      <c r="Y188" s="16">
        <f t="shared" si="103"/>
        <v>0</v>
      </c>
      <c r="Z188" s="42">
        <f t="shared" si="104"/>
        <v>1</v>
      </c>
      <c r="AA188" s="16" t="str">
        <f t="shared" si="105"/>
        <v>Teilzeit</v>
      </c>
      <c r="AB188" s="16">
        <f>'M1-In'!AG188+'M1-In'!AH188+'M2-In'!AG188+'M2-In'!AH188+'M3-In'!AG188+'M3-In'!AH188</f>
        <v>0</v>
      </c>
      <c r="AC188" s="16">
        <f t="shared" si="106"/>
        <v>0</v>
      </c>
      <c r="AD188" s="16">
        <f t="shared" si="87"/>
        <v>0</v>
      </c>
      <c r="AE188" s="16">
        <f>'M1-In'!AI188+'M2-In'!AI188+'M3-In'!AI188</f>
        <v>0</v>
      </c>
      <c r="AF188" s="16">
        <f t="shared" si="107"/>
        <v>0</v>
      </c>
      <c r="AG188" s="16">
        <f t="shared" si="88"/>
        <v>0</v>
      </c>
      <c r="AH188" s="16">
        <f>'M1-In'!AJ188+'M2-In'!AJ188+'M3-In'!AJ188</f>
        <v>0</v>
      </c>
      <c r="AI188" s="16">
        <f t="shared" si="108"/>
        <v>0</v>
      </c>
      <c r="AJ188" s="16">
        <f t="shared" si="89"/>
        <v>0</v>
      </c>
      <c r="AK188" s="16">
        <f>'M1-In'!AK188+'M2-In'!AK188+'M3-In'!AK188</f>
        <v>0</v>
      </c>
      <c r="AL188" s="16">
        <f t="shared" si="109"/>
        <v>0</v>
      </c>
      <c r="AM188" s="16">
        <f t="shared" si="90"/>
        <v>0</v>
      </c>
      <c r="AN188" s="16">
        <f>'M1-In'!AL188+'M2-In'!AL188+'M3-In'!AL188</f>
        <v>0</v>
      </c>
      <c r="AO188" s="16">
        <f t="shared" si="110"/>
        <v>0</v>
      </c>
      <c r="AP188" s="16">
        <f t="shared" si="91"/>
        <v>0</v>
      </c>
      <c r="AQ188" s="16">
        <f>'M1-In'!AM188+'M2-In'!AM188+'M3-In'!AM188</f>
        <v>0</v>
      </c>
      <c r="AR188" s="16">
        <f t="shared" si="111"/>
        <v>0</v>
      </c>
      <c r="AS188" s="16">
        <f t="shared" si="92"/>
        <v>0</v>
      </c>
      <c r="AT188" s="16">
        <f>BerM1!AO188+BerM2!AO188+BerM3!AO188</f>
        <v>0</v>
      </c>
      <c r="AU188" s="16">
        <f t="shared" si="112"/>
        <v>0</v>
      </c>
      <c r="AV188" s="16">
        <f t="shared" si="93"/>
        <v>0</v>
      </c>
      <c r="AW188" s="16">
        <f ca="1">IF(A188=1,"Verbessern",MIN(gmk,BerM1!AQ188+BerM2!AQ188+BerM3!AQ188))</f>
        <v>0</v>
      </c>
      <c r="AX188" s="16">
        <f t="shared" ca="1" si="94"/>
        <v>0</v>
      </c>
      <c r="AY188" s="16">
        <f t="shared" ca="1" si="95"/>
        <v>0</v>
      </c>
      <c r="AZ188" s="16">
        <f t="shared" ca="1" si="96"/>
        <v>0</v>
      </c>
      <c r="BA188" s="6">
        <f t="shared" si="113"/>
        <v>0</v>
      </c>
      <c r="BB188" s="6">
        <f t="shared" si="97"/>
        <v>0</v>
      </c>
      <c r="BC188" s="285">
        <f t="shared" si="114"/>
        <v>0</v>
      </c>
      <c r="BD188" s="16">
        <f t="shared" ca="1" si="98"/>
        <v>0</v>
      </c>
      <c r="BE188" s="42">
        <f t="shared" ca="1" si="99"/>
        <v>0</v>
      </c>
      <c r="BF188" s="16">
        <f ca="1">IF(A188=1,"Verbessern",BerM1!AT188+BerM2!AT188+BerM3!AT188)</f>
        <v>0</v>
      </c>
      <c r="BG188" s="16">
        <f t="shared" ca="1" si="115"/>
        <v>0</v>
      </c>
      <c r="BH188" s="16">
        <f t="shared" ca="1" si="116"/>
        <v>0</v>
      </c>
      <c r="BI188" s="16">
        <f t="shared" ca="1" si="117"/>
        <v>0</v>
      </c>
      <c r="BJ188" s="16">
        <f t="shared" ca="1" si="118"/>
        <v>0</v>
      </c>
      <c r="BK188" s="16">
        <f t="shared" ca="1" si="100"/>
        <v>0</v>
      </c>
      <c r="BL188" s="6">
        <f t="shared" ca="1" si="101"/>
        <v>0</v>
      </c>
      <c r="BM188" s="92">
        <f t="shared" ca="1" si="119"/>
        <v>0</v>
      </c>
      <c r="BN188" s="16">
        <f t="shared" ca="1" si="120"/>
        <v>0</v>
      </c>
      <c r="BO188" s="16" t="str">
        <f t="shared" si="121"/>
        <v>OK</v>
      </c>
      <c r="BP188" s="16">
        <f t="shared" si="122"/>
        <v>0</v>
      </c>
      <c r="BQ188" s="93"/>
      <c r="BR188" s="16">
        <f t="shared" si="123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43101</v>
      </c>
      <c r="D189" s="65">
        <f>Ident!F189-C189+1-(INT((CHOOSE(WEEKDAY(C189),0,1,2,3,4,5,6)+(Ident!F189-C189+1))/7))-(INT((CHOOSE(WEEKDAY(C189),6,0,1,2,3,4,5)+(Ident!F189-C189+1))/7))</f>
        <v>-30785</v>
      </c>
      <c r="E189" s="6">
        <f>Kal!B$13-C189+1-(INT((CHOOSE(WEEKDAY(C189),0,1,2,3,4,5,6)+(Kal!B$13-C189+1))/7))-(INT((CHOOSE(WEEKDAY(C189),6,0,1,2,3,4,5)+(Kal!B$13-C189+1))/7))</f>
        <v>65</v>
      </c>
      <c r="F189" s="6">
        <f>Ident!F189-Kal!A$11+1-(INT((CHOOSE(WEEKDAY(Kal!A$11),0,1,2,3,4,5,6)+(Ident!F189-Kal!A$11+1))/7))-(INT((CHOOSE(WEEKDAY(Kal!A$11),6,0,1,2,3,4,5)+(Ident!F189-Kal!A$11+1))/7))</f>
        <v>-30785</v>
      </c>
      <c r="G189" s="6">
        <f>IF(AND(Ident!E189&lt;&gt;0,Ident!F189&lt;&gt;0),D189,IF(AND(Ident!E189&lt;&gt;0,Ident!F189=0),E189,IF(AND(Ident!E189=0,Ident!F189&lt;&gt;0),F189,ad5kw)))</f>
        <v>65</v>
      </c>
      <c r="H189" s="75">
        <f>ROUND(G189*Ident!L189,2)</f>
        <v>0</v>
      </c>
      <c r="I189" s="82"/>
      <c r="J189" s="73">
        <f>BerM1!W189+BerM2!W189+BerM3!W189</f>
        <v>0</v>
      </c>
      <c r="K189" s="73">
        <f t="shared" si="84"/>
        <v>0</v>
      </c>
      <c r="L189" s="73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6">
        <f>ROUND((BerM1!I189+BerM2!I189+BerM3!I189)/(malu1+malu2+malu3),2)</f>
        <v>0</v>
      </c>
      <c r="Q189" s="6">
        <f>ROUND((BerM1!J189+BerM2!J189+BerM3!J189)/(dima1+dima2+dima3),2)</f>
        <v>0</v>
      </c>
      <c r="R189" s="6">
        <f>ROUND((BerM1!K189+BerM2!K189+BerM3!K189)/(wome1+wome2+wome3),2)</f>
        <v>0</v>
      </c>
      <c r="S189" s="6">
        <f>ROUND((BerM1!L189+BerM2!L189+BerM3!L189)/(doje1+doje2+doje3),2)</f>
        <v>0</v>
      </c>
      <c r="T189" s="6">
        <f>ROUND((BerM1!M189+BerM2!M189+BerM3!M189)/(vrve1+vrve2+vrve3),2)</f>
        <v>0</v>
      </c>
      <c r="U189" s="6">
        <f>ROUND((BerM1!N189+BerM2!N189+BerM3!N189)/(zasa1+zasa2+zasa3),2)</f>
        <v>0</v>
      </c>
      <c r="V189" s="6">
        <f>ROUND((BerM1!O189+BerM2!O189+BerM3!O189)/(zodi1+zodi2+zodi3),2)</f>
        <v>0</v>
      </c>
      <c r="W189" s="6">
        <f>ROUND(('M1-In'!U189+'M2-In'!U189+'M3-In'!U189)*7/(malu1+malu2+malu3+dima1+dima2+dima3+wome1+wome2+wome3+doje1+doje2+doje3+vrve1+vrve2+vrve3+zasa1+zasa2+zasa3+zodi1+zodi2+zodi3),2)</f>
        <v>0</v>
      </c>
      <c r="X189" s="6">
        <f t="shared" si="102"/>
        <v>0</v>
      </c>
      <c r="Y189" s="16">
        <f t="shared" si="103"/>
        <v>0</v>
      </c>
      <c r="Z189" s="42">
        <f t="shared" si="104"/>
        <v>1</v>
      </c>
      <c r="AA189" s="16" t="str">
        <f t="shared" si="105"/>
        <v>Teilzeit</v>
      </c>
      <c r="AB189" s="16">
        <f>'M1-In'!AG189+'M1-In'!AH189+'M2-In'!AG189+'M2-In'!AH189+'M3-In'!AG189+'M3-In'!AH189</f>
        <v>0</v>
      </c>
      <c r="AC189" s="16">
        <f t="shared" si="106"/>
        <v>0</v>
      </c>
      <c r="AD189" s="16">
        <f t="shared" si="87"/>
        <v>0</v>
      </c>
      <c r="AE189" s="16">
        <f>'M1-In'!AI189+'M2-In'!AI189+'M3-In'!AI189</f>
        <v>0</v>
      </c>
      <c r="AF189" s="16">
        <f t="shared" si="107"/>
        <v>0</v>
      </c>
      <c r="AG189" s="16">
        <f t="shared" si="88"/>
        <v>0</v>
      </c>
      <c r="AH189" s="16">
        <f>'M1-In'!AJ189+'M2-In'!AJ189+'M3-In'!AJ189</f>
        <v>0</v>
      </c>
      <c r="AI189" s="16">
        <f t="shared" si="108"/>
        <v>0</v>
      </c>
      <c r="AJ189" s="16">
        <f t="shared" si="89"/>
        <v>0</v>
      </c>
      <c r="AK189" s="16">
        <f>'M1-In'!AK189+'M2-In'!AK189+'M3-In'!AK189</f>
        <v>0</v>
      </c>
      <c r="AL189" s="16">
        <f t="shared" si="109"/>
        <v>0</v>
      </c>
      <c r="AM189" s="16">
        <f t="shared" si="90"/>
        <v>0</v>
      </c>
      <c r="AN189" s="16">
        <f>'M1-In'!AL189+'M2-In'!AL189+'M3-In'!AL189</f>
        <v>0</v>
      </c>
      <c r="AO189" s="16">
        <f t="shared" si="110"/>
        <v>0</v>
      </c>
      <c r="AP189" s="16">
        <f t="shared" si="91"/>
        <v>0</v>
      </c>
      <c r="AQ189" s="16">
        <f>'M1-In'!AM189+'M2-In'!AM189+'M3-In'!AM189</f>
        <v>0</v>
      </c>
      <c r="AR189" s="16">
        <f t="shared" si="111"/>
        <v>0</v>
      </c>
      <c r="AS189" s="16">
        <f t="shared" si="92"/>
        <v>0</v>
      </c>
      <c r="AT189" s="16">
        <f>BerM1!AO189+BerM2!AO189+BerM3!AO189</f>
        <v>0</v>
      </c>
      <c r="AU189" s="16">
        <f t="shared" si="112"/>
        <v>0</v>
      </c>
      <c r="AV189" s="16">
        <f t="shared" si="93"/>
        <v>0</v>
      </c>
      <c r="AW189" s="16">
        <f ca="1">IF(A189=1,"Verbessern",MIN(gmk,BerM1!AQ189+BerM2!AQ189+BerM3!AQ189))</f>
        <v>0</v>
      </c>
      <c r="AX189" s="16">
        <f t="shared" ca="1" si="94"/>
        <v>0</v>
      </c>
      <c r="AY189" s="16">
        <f t="shared" ca="1" si="95"/>
        <v>0</v>
      </c>
      <c r="AZ189" s="16">
        <f t="shared" ca="1" si="96"/>
        <v>0</v>
      </c>
      <c r="BA189" s="6">
        <f t="shared" si="113"/>
        <v>0</v>
      </c>
      <c r="BB189" s="6">
        <f t="shared" si="97"/>
        <v>0</v>
      </c>
      <c r="BC189" s="285">
        <f t="shared" si="114"/>
        <v>0</v>
      </c>
      <c r="BD189" s="16">
        <f t="shared" ca="1" si="98"/>
        <v>0</v>
      </c>
      <c r="BE189" s="42">
        <f t="shared" ca="1" si="99"/>
        <v>0</v>
      </c>
      <c r="BF189" s="16">
        <f ca="1">IF(A189=1,"Verbessern",BerM1!AT189+BerM2!AT189+BerM3!AT189)</f>
        <v>0</v>
      </c>
      <c r="BG189" s="16">
        <f t="shared" ca="1" si="115"/>
        <v>0</v>
      </c>
      <c r="BH189" s="16">
        <f t="shared" ca="1" si="116"/>
        <v>0</v>
      </c>
      <c r="BI189" s="16">
        <f t="shared" ca="1" si="117"/>
        <v>0</v>
      </c>
      <c r="BJ189" s="16">
        <f t="shared" ca="1" si="118"/>
        <v>0</v>
      </c>
      <c r="BK189" s="16">
        <f t="shared" ca="1" si="100"/>
        <v>0</v>
      </c>
      <c r="BL189" s="6">
        <f t="shared" ca="1" si="101"/>
        <v>0</v>
      </c>
      <c r="BM189" s="92">
        <f t="shared" ca="1" si="119"/>
        <v>0</v>
      </c>
      <c r="BN189" s="16">
        <f t="shared" ca="1" si="120"/>
        <v>0</v>
      </c>
      <c r="BO189" s="16" t="str">
        <f t="shared" si="121"/>
        <v>OK</v>
      </c>
      <c r="BP189" s="16">
        <f t="shared" si="122"/>
        <v>0</v>
      </c>
      <c r="BQ189" s="93"/>
      <c r="BR189" s="16">
        <f t="shared" si="123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43101</v>
      </c>
      <c r="D190" s="65">
        <f>Ident!F190-C190+1-(INT((CHOOSE(WEEKDAY(C190),0,1,2,3,4,5,6)+(Ident!F190-C190+1))/7))-(INT((CHOOSE(WEEKDAY(C190),6,0,1,2,3,4,5)+(Ident!F190-C190+1))/7))</f>
        <v>-30785</v>
      </c>
      <c r="E190" s="6">
        <f>Kal!B$13-C190+1-(INT((CHOOSE(WEEKDAY(C190),0,1,2,3,4,5,6)+(Kal!B$13-C190+1))/7))-(INT((CHOOSE(WEEKDAY(C190),6,0,1,2,3,4,5)+(Kal!B$13-C190+1))/7))</f>
        <v>65</v>
      </c>
      <c r="F190" s="6">
        <f>Ident!F190-Kal!A$11+1-(INT((CHOOSE(WEEKDAY(Kal!A$11),0,1,2,3,4,5,6)+(Ident!F190-Kal!A$11+1))/7))-(INT((CHOOSE(WEEKDAY(Kal!A$11),6,0,1,2,3,4,5)+(Ident!F190-Kal!A$11+1))/7))</f>
        <v>-30785</v>
      </c>
      <c r="G190" s="6">
        <f>IF(AND(Ident!E190&lt;&gt;0,Ident!F190&lt;&gt;0),D190,IF(AND(Ident!E190&lt;&gt;0,Ident!F190=0),E190,IF(AND(Ident!E190=0,Ident!F190&lt;&gt;0),F190,ad5kw)))</f>
        <v>65</v>
      </c>
      <c r="H190" s="75">
        <f>ROUND(G190*Ident!L190,2)</f>
        <v>0</v>
      </c>
      <c r="I190" s="82"/>
      <c r="J190" s="73">
        <f>BerM1!W190+BerM2!W190+BerM3!W190</f>
        <v>0</v>
      </c>
      <c r="K190" s="73">
        <f t="shared" si="84"/>
        <v>0</v>
      </c>
      <c r="L190" s="73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6">
        <f>ROUND((BerM1!I190+BerM2!I190+BerM3!I190)/(malu1+malu2+malu3),2)</f>
        <v>0</v>
      </c>
      <c r="Q190" s="6">
        <f>ROUND((BerM1!J190+BerM2!J190+BerM3!J190)/(dima1+dima2+dima3),2)</f>
        <v>0</v>
      </c>
      <c r="R190" s="6">
        <f>ROUND((BerM1!K190+BerM2!K190+BerM3!K190)/(wome1+wome2+wome3),2)</f>
        <v>0</v>
      </c>
      <c r="S190" s="6">
        <f>ROUND((BerM1!L190+BerM2!L190+BerM3!L190)/(doje1+doje2+doje3),2)</f>
        <v>0</v>
      </c>
      <c r="T190" s="6">
        <f>ROUND((BerM1!M190+BerM2!M190+BerM3!M190)/(vrve1+vrve2+vrve3),2)</f>
        <v>0</v>
      </c>
      <c r="U190" s="6">
        <f>ROUND((BerM1!N190+BerM2!N190+BerM3!N190)/(zasa1+zasa2+zasa3),2)</f>
        <v>0</v>
      </c>
      <c r="V190" s="6">
        <f>ROUND((BerM1!O190+BerM2!O190+BerM3!O190)/(zodi1+zodi2+zodi3),2)</f>
        <v>0</v>
      </c>
      <c r="W190" s="6">
        <f>ROUND(('M1-In'!U190+'M2-In'!U190+'M3-In'!U190)*7/(malu1+malu2+malu3+dima1+dima2+dima3+wome1+wome2+wome3+doje1+doje2+doje3+vrve1+vrve2+vrve3+zasa1+zasa2+zasa3+zodi1+zodi2+zodi3),2)</f>
        <v>0</v>
      </c>
      <c r="X190" s="6">
        <f t="shared" si="102"/>
        <v>0</v>
      </c>
      <c r="Y190" s="16">
        <f t="shared" si="103"/>
        <v>0</v>
      </c>
      <c r="Z190" s="42">
        <f t="shared" si="104"/>
        <v>1</v>
      </c>
      <c r="AA190" s="16" t="str">
        <f t="shared" si="105"/>
        <v>Teilzeit</v>
      </c>
      <c r="AB190" s="16">
        <f>'M1-In'!AG190+'M1-In'!AH190+'M2-In'!AG190+'M2-In'!AH190+'M3-In'!AG190+'M3-In'!AH190</f>
        <v>0</v>
      </c>
      <c r="AC190" s="16">
        <f t="shared" si="106"/>
        <v>0</v>
      </c>
      <c r="AD190" s="16">
        <f t="shared" si="87"/>
        <v>0</v>
      </c>
      <c r="AE190" s="16">
        <f>'M1-In'!AI190+'M2-In'!AI190+'M3-In'!AI190</f>
        <v>0</v>
      </c>
      <c r="AF190" s="16">
        <f t="shared" si="107"/>
        <v>0</v>
      </c>
      <c r="AG190" s="16">
        <f t="shared" si="88"/>
        <v>0</v>
      </c>
      <c r="AH190" s="16">
        <f>'M1-In'!AJ190+'M2-In'!AJ190+'M3-In'!AJ190</f>
        <v>0</v>
      </c>
      <c r="AI190" s="16">
        <f t="shared" si="108"/>
        <v>0</v>
      </c>
      <c r="AJ190" s="16">
        <f t="shared" si="89"/>
        <v>0</v>
      </c>
      <c r="AK190" s="16">
        <f>'M1-In'!AK190+'M2-In'!AK190+'M3-In'!AK190</f>
        <v>0</v>
      </c>
      <c r="AL190" s="16">
        <f t="shared" si="109"/>
        <v>0</v>
      </c>
      <c r="AM190" s="16">
        <f t="shared" si="90"/>
        <v>0</v>
      </c>
      <c r="AN190" s="16">
        <f>'M1-In'!AL190+'M2-In'!AL190+'M3-In'!AL190</f>
        <v>0</v>
      </c>
      <c r="AO190" s="16">
        <f t="shared" si="110"/>
        <v>0</v>
      </c>
      <c r="AP190" s="16">
        <f t="shared" si="91"/>
        <v>0</v>
      </c>
      <c r="AQ190" s="16">
        <f>'M1-In'!AM190+'M2-In'!AM190+'M3-In'!AM190</f>
        <v>0</v>
      </c>
      <c r="AR190" s="16">
        <f t="shared" si="111"/>
        <v>0</v>
      </c>
      <c r="AS190" s="16">
        <f t="shared" si="92"/>
        <v>0</v>
      </c>
      <c r="AT190" s="16">
        <f>BerM1!AO190+BerM2!AO190+BerM3!AO190</f>
        <v>0</v>
      </c>
      <c r="AU190" s="16">
        <f t="shared" si="112"/>
        <v>0</v>
      </c>
      <c r="AV190" s="16">
        <f t="shared" si="93"/>
        <v>0</v>
      </c>
      <c r="AW190" s="16">
        <f ca="1">IF(A190=1,"Verbessern",MIN(gmk,BerM1!AQ190+BerM2!AQ190+BerM3!AQ190))</f>
        <v>0</v>
      </c>
      <c r="AX190" s="16">
        <f t="shared" ca="1" si="94"/>
        <v>0</v>
      </c>
      <c r="AY190" s="16">
        <f t="shared" ca="1" si="95"/>
        <v>0</v>
      </c>
      <c r="AZ190" s="16">
        <f t="shared" ca="1" si="96"/>
        <v>0</v>
      </c>
      <c r="BA190" s="6">
        <f t="shared" si="113"/>
        <v>0</v>
      </c>
      <c r="BB190" s="6">
        <f t="shared" si="97"/>
        <v>0</v>
      </c>
      <c r="BC190" s="285">
        <f t="shared" si="114"/>
        <v>0</v>
      </c>
      <c r="BD190" s="16">
        <f t="shared" ca="1" si="98"/>
        <v>0</v>
      </c>
      <c r="BE190" s="42">
        <f t="shared" ca="1" si="99"/>
        <v>0</v>
      </c>
      <c r="BF190" s="16">
        <f ca="1">IF(A190=1,"Verbessern",BerM1!AT190+BerM2!AT190+BerM3!AT190)</f>
        <v>0</v>
      </c>
      <c r="BG190" s="16">
        <f t="shared" ca="1" si="115"/>
        <v>0</v>
      </c>
      <c r="BH190" s="16">
        <f t="shared" ca="1" si="116"/>
        <v>0</v>
      </c>
      <c r="BI190" s="16">
        <f t="shared" ca="1" si="117"/>
        <v>0</v>
      </c>
      <c r="BJ190" s="16">
        <f t="shared" ca="1" si="118"/>
        <v>0</v>
      </c>
      <c r="BK190" s="16">
        <f t="shared" ca="1" si="100"/>
        <v>0</v>
      </c>
      <c r="BL190" s="6">
        <f t="shared" ca="1" si="101"/>
        <v>0</v>
      </c>
      <c r="BM190" s="92">
        <f t="shared" ca="1" si="119"/>
        <v>0</v>
      </c>
      <c r="BN190" s="16">
        <f t="shared" ca="1" si="120"/>
        <v>0</v>
      </c>
      <c r="BO190" s="16" t="str">
        <f t="shared" si="121"/>
        <v>OK</v>
      </c>
      <c r="BP190" s="16">
        <f t="shared" si="122"/>
        <v>0</v>
      </c>
      <c r="BQ190" s="93"/>
      <c r="BR190" s="16">
        <f t="shared" si="123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43101</v>
      </c>
      <c r="D191" s="65">
        <f>Ident!F191-C191+1-(INT((CHOOSE(WEEKDAY(C191),0,1,2,3,4,5,6)+(Ident!F191-C191+1))/7))-(INT((CHOOSE(WEEKDAY(C191),6,0,1,2,3,4,5)+(Ident!F191-C191+1))/7))</f>
        <v>-30785</v>
      </c>
      <c r="E191" s="6">
        <f>Kal!B$13-C191+1-(INT((CHOOSE(WEEKDAY(C191),0,1,2,3,4,5,6)+(Kal!B$13-C191+1))/7))-(INT((CHOOSE(WEEKDAY(C191),6,0,1,2,3,4,5)+(Kal!B$13-C191+1))/7))</f>
        <v>65</v>
      </c>
      <c r="F191" s="6">
        <f>Ident!F191-Kal!A$11+1-(INT((CHOOSE(WEEKDAY(Kal!A$11),0,1,2,3,4,5,6)+(Ident!F191-Kal!A$11+1))/7))-(INT((CHOOSE(WEEKDAY(Kal!A$11),6,0,1,2,3,4,5)+(Ident!F191-Kal!A$11+1))/7))</f>
        <v>-30785</v>
      </c>
      <c r="G191" s="6">
        <f>IF(AND(Ident!E191&lt;&gt;0,Ident!F191&lt;&gt;0),D191,IF(AND(Ident!E191&lt;&gt;0,Ident!F191=0),E191,IF(AND(Ident!E191=0,Ident!F191&lt;&gt;0),F191,ad5kw)))</f>
        <v>65</v>
      </c>
      <c r="H191" s="75">
        <f>ROUND(G191*Ident!L191,2)</f>
        <v>0</v>
      </c>
      <c r="I191" s="82"/>
      <c r="J191" s="73">
        <f>BerM1!W191+BerM2!W191+BerM3!W191</f>
        <v>0</v>
      </c>
      <c r="K191" s="73">
        <f t="shared" si="84"/>
        <v>0</v>
      </c>
      <c r="L191" s="73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6">
        <f>ROUND((BerM1!I191+BerM2!I191+BerM3!I191)/(malu1+malu2+malu3),2)</f>
        <v>0</v>
      </c>
      <c r="Q191" s="6">
        <f>ROUND((BerM1!J191+BerM2!J191+BerM3!J191)/(dima1+dima2+dima3),2)</f>
        <v>0</v>
      </c>
      <c r="R191" s="6">
        <f>ROUND((BerM1!K191+BerM2!K191+BerM3!K191)/(wome1+wome2+wome3),2)</f>
        <v>0</v>
      </c>
      <c r="S191" s="6">
        <f>ROUND((BerM1!L191+BerM2!L191+BerM3!L191)/(doje1+doje2+doje3),2)</f>
        <v>0</v>
      </c>
      <c r="T191" s="6">
        <f>ROUND((BerM1!M191+BerM2!M191+BerM3!M191)/(vrve1+vrve2+vrve3),2)</f>
        <v>0</v>
      </c>
      <c r="U191" s="6">
        <f>ROUND((BerM1!N191+BerM2!N191+BerM3!N191)/(zasa1+zasa2+zasa3),2)</f>
        <v>0</v>
      </c>
      <c r="V191" s="6">
        <f>ROUND((BerM1!O191+BerM2!O191+BerM3!O191)/(zodi1+zodi2+zodi3),2)</f>
        <v>0</v>
      </c>
      <c r="W191" s="6">
        <f>ROUND(('M1-In'!U191+'M2-In'!U191+'M3-In'!U191)*7/(malu1+malu2+malu3+dima1+dima2+dima3+wome1+wome2+wome3+doje1+doje2+doje3+vrve1+vrve2+vrve3+zasa1+zasa2+zasa3+zodi1+zodi2+zodi3),2)</f>
        <v>0</v>
      </c>
      <c r="X191" s="6">
        <f t="shared" si="102"/>
        <v>0</v>
      </c>
      <c r="Y191" s="16">
        <f t="shared" si="103"/>
        <v>0</v>
      </c>
      <c r="Z191" s="42">
        <f t="shared" si="104"/>
        <v>1</v>
      </c>
      <c r="AA191" s="16" t="str">
        <f t="shared" si="105"/>
        <v>Teilzeit</v>
      </c>
      <c r="AB191" s="16">
        <f>'M1-In'!AG191+'M1-In'!AH191+'M2-In'!AG191+'M2-In'!AH191+'M3-In'!AG191+'M3-In'!AH191</f>
        <v>0</v>
      </c>
      <c r="AC191" s="16">
        <f t="shared" si="106"/>
        <v>0</v>
      </c>
      <c r="AD191" s="16">
        <f t="shared" si="87"/>
        <v>0</v>
      </c>
      <c r="AE191" s="16">
        <f>'M1-In'!AI191+'M2-In'!AI191+'M3-In'!AI191</f>
        <v>0</v>
      </c>
      <c r="AF191" s="16">
        <f t="shared" si="107"/>
        <v>0</v>
      </c>
      <c r="AG191" s="16">
        <f t="shared" si="88"/>
        <v>0</v>
      </c>
      <c r="AH191" s="16">
        <f>'M1-In'!AJ191+'M2-In'!AJ191+'M3-In'!AJ191</f>
        <v>0</v>
      </c>
      <c r="AI191" s="16">
        <f t="shared" si="108"/>
        <v>0</v>
      </c>
      <c r="AJ191" s="16">
        <f t="shared" si="89"/>
        <v>0</v>
      </c>
      <c r="AK191" s="16">
        <f>'M1-In'!AK191+'M2-In'!AK191+'M3-In'!AK191</f>
        <v>0</v>
      </c>
      <c r="AL191" s="16">
        <f t="shared" si="109"/>
        <v>0</v>
      </c>
      <c r="AM191" s="16">
        <f t="shared" si="90"/>
        <v>0</v>
      </c>
      <c r="AN191" s="16">
        <f>'M1-In'!AL191+'M2-In'!AL191+'M3-In'!AL191</f>
        <v>0</v>
      </c>
      <c r="AO191" s="16">
        <f t="shared" si="110"/>
        <v>0</v>
      </c>
      <c r="AP191" s="16">
        <f t="shared" si="91"/>
        <v>0</v>
      </c>
      <c r="AQ191" s="16">
        <f>'M1-In'!AM191+'M2-In'!AM191+'M3-In'!AM191</f>
        <v>0</v>
      </c>
      <c r="AR191" s="16">
        <f t="shared" si="111"/>
        <v>0</v>
      </c>
      <c r="AS191" s="16">
        <f t="shared" si="92"/>
        <v>0</v>
      </c>
      <c r="AT191" s="16">
        <f>BerM1!AO191+BerM2!AO191+BerM3!AO191</f>
        <v>0</v>
      </c>
      <c r="AU191" s="16">
        <f t="shared" si="112"/>
        <v>0</v>
      </c>
      <c r="AV191" s="16">
        <f t="shared" si="93"/>
        <v>0</v>
      </c>
      <c r="AW191" s="16">
        <f ca="1">IF(A191=1,"Verbessern",MIN(gmk,BerM1!AQ191+BerM2!AQ191+BerM3!AQ191))</f>
        <v>0</v>
      </c>
      <c r="AX191" s="16">
        <f t="shared" ca="1" si="94"/>
        <v>0</v>
      </c>
      <c r="AY191" s="16">
        <f t="shared" ca="1" si="95"/>
        <v>0</v>
      </c>
      <c r="AZ191" s="16">
        <f t="shared" ca="1" si="96"/>
        <v>0</v>
      </c>
      <c r="BA191" s="6">
        <f t="shared" si="113"/>
        <v>0</v>
      </c>
      <c r="BB191" s="6">
        <f t="shared" si="97"/>
        <v>0</v>
      </c>
      <c r="BC191" s="285">
        <f t="shared" si="114"/>
        <v>0</v>
      </c>
      <c r="BD191" s="16">
        <f t="shared" ca="1" si="98"/>
        <v>0</v>
      </c>
      <c r="BE191" s="42">
        <f t="shared" ca="1" si="99"/>
        <v>0</v>
      </c>
      <c r="BF191" s="16">
        <f ca="1">IF(A191=1,"Verbessern",BerM1!AT191+BerM2!AT191+BerM3!AT191)</f>
        <v>0</v>
      </c>
      <c r="BG191" s="16">
        <f t="shared" ca="1" si="115"/>
        <v>0</v>
      </c>
      <c r="BH191" s="16">
        <f t="shared" ca="1" si="116"/>
        <v>0</v>
      </c>
      <c r="BI191" s="16">
        <f t="shared" ca="1" si="117"/>
        <v>0</v>
      </c>
      <c r="BJ191" s="16">
        <f t="shared" ca="1" si="118"/>
        <v>0</v>
      </c>
      <c r="BK191" s="16">
        <f t="shared" ca="1" si="100"/>
        <v>0</v>
      </c>
      <c r="BL191" s="6">
        <f t="shared" ca="1" si="101"/>
        <v>0</v>
      </c>
      <c r="BM191" s="92">
        <f t="shared" ca="1" si="119"/>
        <v>0</v>
      </c>
      <c r="BN191" s="16">
        <f t="shared" ca="1" si="120"/>
        <v>0</v>
      </c>
      <c r="BO191" s="16" t="str">
        <f t="shared" si="121"/>
        <v>OK</v>
      </c>
      <c r="BP191" s="16">
        <f t="shared" si="122"/>
        <v>0</v>
      </c>
      <c r="BQ191" s="93"/>
      <c r="BR191" s="16">
        <f t="shared" si="123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43101</v>
      </c>
      <c r="D192" s="65">
        <f>Ident!F192-C192+1-(INT((CHOOSE(WEEKDAY(C192),0,1,2,3,4,5,6)+(Ident!F192-C192+1))/7))-(INT((CHOOSE(WEEKDAY(C192),6,0,1,2,3,4,5)+(Ident!F192-C192+1))/7))</f>
        <v>-30785</v>
      </c>
      <c r="E192" s="6">
        <f>Kal!B$13-C192+1-(INT((CHOOSE(WEEKDAY(C192),0,1,2,3,4,5,6)+(Kal!B$13-C192+1))/7))-(INT((CHOOSE(WEEKDAY(C192),6,0,1,2,3,4,5)+(Kal!B$13-C192+1))/7))</f>
        <v>65</v>
      </c>
      <c r="F192" s="6">
        <f>Ident!F192-Kal!A$11+1-(INT((CHOOSE(WEEKDAY(Kal!A$11),0,1,2,3,4,5,6)+(Ident!F192-Kal!A$11+1))/7))-(INT((CHOOSE(WEEKDAY(Kal!A$11),6,0,1,2,3,4,5)+(Ident!F192-Kal!A$11+1))/7))</f>
        <v>-30785</v>
      </c>
      <c r="G192" s="6">
        <f>IF(AND(Ident!E192&lt;&gt;0,Ident!F192&lt;&gt;0),D192,IF(AND(Ident!E192&lt;&gt;0,Ident!F192=0),E192,IF(AND(Ident!E192=0,Ident!F192&lt;&gt;0),F192,ad5kw)))</f>
        <v>65</v>
      </c>
      <c r="H192" s="75">
        <f>ROUND(G192*Ident!L192,2)</f>
        <v>0</v>
      </c>
      <c r="I192" s="82"/>
      <c r="J192" s="73">
        <f>BerM1!W192+BerM2!W192+BerM3!W192</f>
        <v>0</v>
      </c>
      <c r="K192" s="73">
        <f t="shared" si="84"/>
        <v>0</v>
      </c>
      <c r="L192" s="73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6">
        <f>ROUND((BerM1!I192+BerM2!I192+BerM3!I192)/(malu1+malu2+malu3),2)</f>
        <v>0</v>
      </c>
      <c r="Q192" s="6">
        <f>ROUND((BerM1!J192+BerM2!J192+BerM3!J192)/(dima1+dima2+dima3),2)</f>
        <v>0</v>
      </c>
      <c r="R192" s="6">
        <f>ROUND((BerM1!K192+BerM2!K192+BerM3!K192)/(wome1+wome2+wome3),2)</f>
        <v>0</v>
      </c>
      <c r="S192" s="6">
        <f>ROUND((BerM1!L192+BerM2!L192+BerM3!L192)/(doje1+doje2+doje3),2)</f>
        <v>0</v>
      </c>
      <c r="T192" s="6">
        <f>ROUND((BerM1!M192+BerM2!M192+BerM3!M192)/(vrve1+vrve2+vrve3),2)</f>
        <v>0</v>
      </c>
      <c r="U192" s="6">
        <f>ROUND((BerM1!N192+BerM2!N192+BerM3!N192)/(zasa1+zasa2+zasa3),2)</f>
        <v>0</v>
      </c>
      <c r="V192" s="6">
        <f>ROUND((BerM1!O192+BerM2!O192+BerM3!O192)/(zodi1+zodi2+zodi3),2)</f>
        <v>0</v>
      </c>
      <c r="W192" s="6">
        <f>ROUND(('M1-In'!U192+'M2-In'!U192+'M3-In'!U192)*7/(malu1+malu2+malu3+dima1+dima2+dima3+wome1+wome2+wome3+doje1+doje2+doje3+vrve1+vrve2+vrve3+zasa1+zasa2+zasa3+zodi1+zodi2+zodi3),2)</f>
        <v>0</v>
      </c>
      <c r="X192" s="6">
        <f t="shared" si="102"/>
        <v>0</v>
      </c>
      <c r="Y192" s="16">
        <f t="shared" si="103"/>
        <v>0</v>
      </c>
      <c r="Z192" s="42">
        <f t="shared" si="104"/>
        <v>1</v>
      </c>
      <c r="AA192" s="16" t="str">
        <f t="shared" si="105"/>
        <v>Teilzeit</v>
      </c>
      <c r="AB192" s="16">
        <f>'M1-In'!AG192+'M1-In'!AH192+'M2-In'!AG192+'M2-In'!AH192+'M3-In'!AG192+'M3-In'!AH192</f>
        <v>0</v>
      </c>
      <c r="AC192" s="16">
        <f t="shared" si="106"/>
        <v>0</v>
      </c>
      <c r="AD192" s="16">
        <f t="shared" si="87"/>
        <v>0</v>
      </c>
      <c r="AE192" s="16">
        <f>'M1-In'!AI192+'M2-In'!AI192+'M3-In'!AI192</f>
        <v>0</v>
      </c>
      <c r="AF192" s="16">
        <f t="shared" si="107"/>
        <v>0</v>
      </c>
      <c r="AG192" s="16">
        <f t="shared" si="88"/>
        <v>0</v>
      </c>
      <c r="AH192" s="16">
        <f>'M1-In'!AJ192+'M2-In'!AJ192+'M3-In'!AJ192</f>
        <v>0</v>
      </c>
      <c r="AI192" s="16">
        <f t="shared" si="108"/>
        <v>0</v>
      </c>
      <c r="AJ192" s="16">
        <f t="shared" si="89"/>
        <v>0</v>
      </c>
      <c r="AK192" s="16">
        <f>'M1-In'!AK192+'M2-In'!AK192+'M3-In'!AK192</f>
        <v>0</v>
      </c>
      <c r="AL192" s="16">
        <f t="shared" si="109"/>
        <v>0</v>
      </c>
      <c r="AM192" s="16">
        <f t="shared" si="90"/>
        <v>0</v>
      </c>
      <c r="AN192" s="16">
        <f>'M1-In'!AL192+'M2-In'!AL192+'M3-In'!AL192</f>
        <v>0</v>
      </c>
      <c r="AO192" s="16">
        <f t="shared" si="110"/>
        <v>0</v>
      </c>
      <c r="AP192" s="16">
        <f t="shared" si="91"/>
        <v>0</v>
      </c>
      <c r="AQ192" s="16">
        <f>'M1-In'!AM192+'M2-In'!AM192+'M3-In'!AM192</f>
        <v>0</v>
      </c>
      <c r="AR192" s="16">
        <f t="shared" si="111"/>
        <v>0</v>
      </c>
      <c r="AS192" s="16">
        <f t="shared" si="92"/>
        <v>0</v>
      </c>
      <c r="AT192" s="16">
        <f>BerM1!AO192+BerM2!AO192+BerM3!AO192</f>
        <v>0</v>
      </c>
      <c r="AU192" s="16">
        <f t="shared" si="112"/>
        <v>0</v>
      </c>
      <c r="AV192" s="16">
        <f t="shared" si="93"/>
        <v>0</v>
      </c>
      <c r="AW192" s="16">
        <f ca="1">IF(A192=1,"Verbessern",MIN(gmk,BerM1!AQ192+BerM2!AQ192+BerM3!AQ192))</f>
        <v>0</v>
      </c>
      <c r="AX192" s="16">
        <f t="shared" ca="1" si="94"/>
        <v>0</v>
      </c>
      <c r="AY192" s="16">
        <f t="shared" ca="1" si="95"/>
        <v>0</v>
      </c>
      <c r="AZ192" s="16">
        <f t="shared" ca="1" si="96"/>
        <v>0</v>
      </c>
      <c r="BA192" s="6">
        <f t="shared" si="113"/>
        <v>0</v>
      </c>
      <c r="BB192" s="6">
        <f t="shared" si="97"/>
        <v>0</v>
      </c>
      <c r="BC192" s="285">
        <f t="shared" si="114"/>
        <v>0</v>
      </c>
      <c r="BD192" s="16">
        <f t="shared" ca="1" si="98"/>
        <v>0</v>
      </c>
      <c r="BE192" s="42">
        <f t="shared" ca="1" si="99"/>
        <v>0</v>
      </c>
      <c r="BF192" s="16">
        <f ca="1">IF(A192=1,"Verbessern",BerM1!AT192+BerM2!AT192+BerM3!AT192)</f>
        <v>0</v>
      </c>
      <c r="BG192" s="16">
        <f t="shared" ca="1" si="115"/>
        <v>0</v>
      </c>
      <c r="BH192" s="16">
        <f t="shared" ca="1" si="116"/>
        <v>0</v>
      </c>
      <c r="BI192" s="16">
        <f t="shared" ca="1" si="117"/>
        <v>0</v>
      </c>
      <c r="BJ192" s="16">
        <f t="shared" ca="1" si="118"/>
        <v>0</v>
      </c>
      <c r="BK192" s="16">
        <f t="shared" ca="1" si="100"/>
        <v>0</v>
      </c>
      <c r="BL192" s="6">
        <f t="shared" ca="1" si="101"/>
        <v>0</v>
      </c>
      <c r="BM192" s="92">
        <f t="shared" ca="1" si="119"/>
        <v>0</v>
      </c>
      <c r="BN192" s="16">
        <f t="shared" ca="1" si="120"/>
        <v>0</v>
      </c>
      <c r="BO192" s="16" t="str">
        <f t="shared" si="121"/>
        <v>OK</v>
      </c>
      <c r="BP192" s="16">
        <f t="shared" si="122"/>
        <v>0</v>
      </c>
      <c r="BQ192" s="93"/>
      <c r="BR192" s="16">
        <f t="shared" si="123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43101</v>
      </c>
      <c r="D193" s="65">
        <f>Ident!F193-C193+1-(INT((CHOOSE(WEEKDAY(C193),0,1,2,3,4,5,6)+(Ident!F193-C193+1))/7))-(INT((CHOOSE(WEEKDAY(C193),6,0,1,2,3,4,5)+(Ident!F193-C193+1))/7))</f>
        <v>-30785</v>
      </c>
      <c r="E193" s="6">
        <f>Kal!B$13-C193+1-(INT((CHOOSE(WEEKDAY(C193),0,1,2,3,4,5,6)+(Kal!B$13-C193+1))/7))-(INT((CHOOSE(WEEKDAY(C193),6,0,1,2,3,4,5)+(Kal!B$13-C193+1))/7))</f>
        <v>65</v>
      </c>
      <c r="F193" s="6">
        <f>Ident!F193-Kal!A$11+1-(INT((CHOOSE(WEEKDAY(Kal!A$11),0,1,2,3,4,5,6)+(Ident!F193-Kal!A$11+1))/7))-(INT((CHOOSE(WEEKDAY(Kal!A$11),6,0,1,2,3,4,5)+(Ident!F193-Kal!A$11+1))/7))</f>
        <v>-30785</v>
      </c>
      <c r="G193" s="6">
        <f>IF(AND(Ident!E193&lt;&gt;0,Ident!F193&lt;&gt;0),D193,IF(AND(Ident!E193&lt;&gt;0,Ident!F193=0),E193,IF(AND(Ident!E193=0,Ident!F193&lt;&gt;0),F193,ad5kw)))</f>
        <v>65</v>
      </c>
      <c r="H193" s="75">
        <f>ROUND(G193*Ident!L193,2)</f>
        <v>0</v>
      </c>
      <c r="I193" s="82"/>
      <c r="J193" s="73">
        <f>BerM1!W193+BerM2!W193+BerM3!W193</f>
        <v>0</v>
      </c>
      <c r="K193" s="73">
        <f t="shared" si="84"/>
        <v>0</v>
      </c>
      <c r="L193" s="73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6">
        <f>ROUND((BerM1!I193+BerM2!I193+BerM3!I193)/(malu1+malu2+malu3),2)</f>
        <v>0</v>
      </c>
      <c r="Q193" s="6">
        <f>ROUND((BerM1!J193+BerM2!J193+BerM3!J193)/(dima1+dima2+dima3),2)</f>
        <v>0</v>
      </c>
      <c r="R193" s="6">
        <f>ROUND((BerM1!K193+BerM2!K193+BerM3!K193)/(wome1+wome2+wome3),2)</f>
        <v>0</v>
      </c>
      <c r="S193" s="6">
        <f>ROUND((BerM1!L193+BerM2!L193+BerM3!L193)/(doje1+doje2+doje3),2)</f>
        <v>0</v>
      </c>
      <c r="T193" s="6">
        <f>ROUND((BerM1!M193+BerM2!M193+BerM3!M193)/(vrve1+vrve2+vrve3),2)</f>
        <v>0</v>
      </c>
      <c r="U193" s="6">
        <f>ROUND((BerM1!N193+BerM2!N193+BerM3!N193)/(zasa1+zasa2+zasa3),2)</f>
        <v>0</v>
      </c>
      <c r="V193" s="6">
        <f>ROUND((BerM1!O193+BerM2!O193+BerM3!O193)/(zodi1+zodi2+zodi3),2)</f>
        <v>0</v>
      </c>
      <c r="W193" s="6">
        <f>ROUND(('M1-In'!U193+'M2-In'!U193+'M3-In'!U193)*7/(malu1+malu2+malu3+dima1+dima2+dima3+wome1+wome2+wome3+doje1+doje2+doje3+vrve1+vrve2+vrve3+zasa1+zasa2+zasa3+zodi1+zodi2+zodi3),2)</f>
        <v>0</v>
      </c>
      <c r="X193" s="6">
        <f t="shared" si="102"/>
        <v>0</v>
      </c>
      <c r="Y193" s="16">
        <f t="shared" si="103"/>
        <v>0</v>
      </c>
      <c r="Z193" s="42">
        <f t="shared" si="104"/>
        <v>1</v>
      </c>
      <c r="AA193" s="16" t="str">
        <f t="shared" si="105"/>
        <v>Teilzeit</v>
      </c>
      <c r="AB193" s="16">
        <f>'M1-In'!AG193+'M1-In'!AH193+'M2-In'!AG193+'M2-In'!AH193+'M3-In'!AG193+'M3-In'!AH193</f>
        <v>0</v>
      </c>
      <c r="AC193" s="16">
        <f t="shared" si="106"/>
        <v>0</v>
      </c>
      <c r="AD193" s="16">
        <f t="shared" si="87"/>
        <v>0</v>
      </c>
      <c r="AE193" s="16">
        <f>'M1-In'!AI193+'M2-In'!AI193+'M3-In'!AI193</f>
        <v>0</v>
      </c>
      <c r="AF193" s="16">
        <f t="shared" si="107"/>
        <v>0</v>
      </c>
      <c r="AG193" s="16">
        <f t="shared" si="88"/>
        <v>0</v>
      </c>
      <c r="AH193" s="16">
        <f>'M1-In'!AJ193+'M2-In'!AJ193+'M3-In'!AJ193</f>
        <v>0</v>
      </c>
      <c r="AI193" s="16">
        <f t="shared" si="108"/>
        <v>0</v>
      </c>
      <c r="AJ193" s="16">
        <f t="shared" si="89"/>
        <v>0</v>
      </c>
      <c r="AK193" s="16">
        <f>'M1-In'!AK193+'M2-In'!AK193+'M3-In'!AK193</f>
        <v>0</v>
      </c>
      <c r="AL193" s="16">
        <f t="shared" si="109"/>
        <v>0</v>
      </c>
      <c r="AM193" s="16">
        <f t="shared" si="90"/>
        <v>0</v>
      </c>
      <c r="AN193" s="16">
        <f>'M1-In'!AL193+'M2-In'!AL193+'M3-In'!AL193</f>
        <v>0</v>
      </c>
      <c r="AO193" s="16">
        <f t="shared" si="110"/>
        <v>0</v>
      </c>
      <c r="AP193" s="16">
        <f t="shared" si="91"/>
        <v>0</v>
      </c>
      <c r="AQ193" s="16">
        <f>'M1-In'!AM193+'M2-In'!AM193+'M3-In'!AM193</f>
        <v>0</v>
      </c>
      <c r="AR193" s="16">
        <f t="shared" si="111"/>
        <v>0</v>
      </c>
      <c r="AS193" s="16">
        <f t="shared" si="92"/>
        <v>0</v>
      </c>
      <c r="AT193" s="16">
        <f>BerM1!AO193+BerM2!AO193+BerM3!AO193</f>
        <v>0</v>
      </c>
      <c r="AU193" s="16">
        <f t="shared" si="112"/>
        <v>0</v>
      </c>
      <c r="AV193" s="16">
        <f t="shared" si="93"/>
        <v>0</v>
      </c>
      <c r="AW193" s="16">
        <f ca="1">IF(A193=1,"Verbessern",MIN(gmk,BerM1!AQ193+BerM2!AQ193+BerM3!AQ193))</f>
        <v>0</v>
      </c>
      <c r="AX193" s="16">
        <f t="shared" ca="1" si="94"/>
        <v>0</v>
      </c>
      <c r="AY193" s="16">
        <f t="shared" ca="1" si="95"/>
        <v>0</v>
      </c>
      <c r="AZ193" s="16">
        <f t="shared" ca="1" si="96"/>
        <v>0</v>
      </c>
      <c r="BA193" s="6">
        <f t="shared" si="113"/>
        <v>0</v>
      </c>
      <c r="BB193" s="6">
        <f t="shared" si="97"/>
        <v>0</v>
      </c>
      <c r="BC193" s="285">
        <f t="shared" si="114"/>
        <v>0</v>
      </c>
      <c r="BD193" s="16">
        <f t="shared" ca="1" si="98"/>
        <v>0</v>
      </c>
      <c r="BE193" s="42">
        <f t="shared" ca="1" si="99"/>
        <v>0</v>
      </c>
      <c r="BF193" s="16">
        <f ca="1">IF(A193=1,"Verbessern",BerM1!AT193+BerM2!AT193+BerM3!AT193)</f>
        <v>0</v>
      </c>
      <c r="BG193" s="16">
        <f t="shared" ca="1" si="115"/>
        <v>0</v>
      </c>
      <c r="BH193" s="16">
        <f t="shared" ca="1" si="116"/>
        <v>0</v>
      </c>
      <c r="BI193" s="16">
        <f t="shared" ca="1" si="117"/>
        <v>0</v>
      </c>
      <c r="BJ193" s="16">
        <f t="shared" ca="1" si="118"/>
        <v>0</v>
      </c>
      <c r="BK193" s="16">
        <f t="shared" ca="1" si="100"/>
        <v>0</v>
      </c>
      <c r="BL193" s="6">
        <f t="shared" ca="1" si="101"/>
        <v>0</v>
      </c>
      <c r="BM193" s="92">
        <f t="shared" ca="1" si="119"/>
        <v>0</v>
      </c>
      <c r="BN193" s="16">
        <f t="shared" ca="1" si="120"/>
        <v>0</v>
      </c>
      <c r="BO193" s="16" t="str">
        <f t="shared" si="121"/>
        <v>OK</v>
      </c>
      <c r="BP193" s="16">
        <f t="shared" si="122"/>
        <v>0</v>
      </c>
      <c r="BQ193" s="93"/>
      <c r="BR193" s="16">
        <f t="shared" si="123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43101</v>
      </c>
      <c r="D194" s="65">
        <f>Ident!F194-C194+1-(INT((CHOOSE(WEEKDAY(C194),0,1,2,3,4,5,6)+(Ident!F194-C194+1))/7))-(INT((CHOOSE(WEEKDAY(C194),6,0,1,2,3,4,5)+(Ident!F194-C194+1))/7))</f>
        <v>-30785</v>
      </c>
      <c r="E194" s="6">
        <f>Kal!B$13-C194+1-(INT((CHOOSE(WEEKDAY(C194),0,1,2,3,4,5,6)+(Kal!B$13-C194+1))/7))-(INT((CHOOSE(WEEKDAY(C194),6,0,1,2,3,4,5)+(Kal!B$13-C194+1))/7))</f>
        <v>65</v>
      </c>
      <c r="F194" s="6">
        <f>Ident!F194-Kal!A$11+1-(INT((CHOOSE(WEEKDAY(Kal!A$11),0,1,2,3,4,5,6)+(Ident!F194-Kal!A$11+1))/7))-(INT((CHOOSE(WEEKDAY(Kal!A$11),6,0,1,2,3,4,5)+(Ident!F194-Kal!A$11+1))/7))</f>
        <v>-30785</v>
      </c>
      <c r="G194" s="6">
        <f>IF(AND(Ident!E194&lt;&gt;0,Ident!F194&lt;&gt;0),D194,IF(AND(Ident!E194&lt;&gt;0,Ident!F194=0),E194,IF(AND(Ident!E194=0,Ident!F194&lt;&gt;0),F194,ad5kw)))</f>
        <v>65</v>
      </c>
      <c r="H194" s="75">
        <f>ROUND(G194*Ident!L194,2)</f>
        <v>0</v>
      </c>
      <c r="I194" s="82"/>
      <c r="J194" s="73">
        <f>BerM1!W194+BerM2!W194+BerM3!W194</f>
        <v>0</v>
      </c>
      <c r="K194" s="73">
        <f t="shared" si="84"/>
        <v>0</v>
      </c>
      <c r="L194" s="73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6">
        <f>ROUND((BerM1!I194+BerM2!I194+BerM3!I194)/(malu1+malu2+malu3),2)</f>
        <v>0</v>
      </c>
      <c r="Q194" s="6">
        <f>ROUND((BerM1!J194+BerM2!J194+BerM3!J194)/(dima1+dima2+dima3),2)</f>
        <v>0</v>
      </c>
      <c r="R194" s="6">
        <f>ROUND((BerM1!K194+BerM2!K194+BerM3!K194)/(wome1+wome2+wome3),2)</f>
        <v>0</v>
      </c>
      <c r="S194" s="6">
        <f>ROUND((BerM1!L194+BerM2!L194+BerM3!L194)/(doje1+doje2+doje3),2)</f>
        <v>0</v>
      </c>
      <c r="T194" s="6">
        <f>ROUND((BerM1!M194+BerM2!M194+BerM3!M194)/(vrve1+vrve2+vrve3),2)</f>
        <v>0</v>
      </c>
      <c r="U194" s="6">
        <f>ROUND((BerM1!N194+BerM2!N194+BerM3!N194)/(zasa1+zasa2+zasa3),2)</f>
        <v>0</v>
      </c>
      <c r="V194" s="6">
        <f>ROUND((BerM1!O194+BerM2!O194+BerM3!O194)/(zodi1+zodi2+zodi3),2)</f>
        <v>0</v>
      </c>
      <c r="W194" s="6">
        <f>ROUND(('M1-In'!U194+'M2-In'!U194+'M3-In'!U194)*7/(malu1+malu2+malu3+dima1+dima2+dima3+wome1+wome2+wome3+doje1+doje2+doje3+vrve1+vrve2+vrve3+zasa1+zasa2+zasa3+zodi1+zodi2+zodi3),2)</f>
        <v>0</v>
      </c>
      <c r="X194" s="6">
        <f t="shared" si="102"/>
        <v>0</v>
      </c>
      <c r="Y194" s="16">
        <f t="shared" si="103"/>
        <v>0</v>
      </c>
      <c r="Z194" s="42">
        <f t="shared" si="104"/>
        <v>1</v>
      </c>
      <c r="AA194" s="16" t="str">
        <f t="shared" si="105"/>
        <v>Teilzeit</v>
      </c>
      <c r="AB194" s="16">
        <f>'M1-In'!AG194+'M1-In'!AH194+'M2-In'!AG194+'M2-In'!AH194+'M3-In'!AG194+'M3-In'!AH194</f>
        <v>0</v>
      </c>
      <c r="AC194" s="16">
        <f t="shared" si="106"/>
        <v>0</v>
      </c>
      <c r="AD194" s="16">
        <f t="shared" si="87"/>
        <v>0</v>
      </c>
      <c r="AE194" s="16">
        <f>'M1-In'!AI194+'M2-In'!AI194+'M3-In'!AI194</f>
        <v>0</v>
      </c>
      <c r="AF194" s="16">
        <f t="shared" si="107"/>
        <v>0</v>
      </c>
      <c r="AG194" s="16">
        <f t="shared" si="88"/>
        <v>0</v>
      </c>
      <c r="AH194" s="16">
        <f>'M1-In'!AJ194+'M2-In'!AJ194+'M3-In'!AJ194</f>
        <v>0</v>
      </c>
      <c r="AI194" s="16">
        <f t="shared" si="108"/>
        <v>0</v>
      </c>
      <c r="AJ194" s="16">
        <f t="shared" si="89"/>
        <v>0</v>
      </c>
      <c r="AK194" s="16">
        <f>'M1-In'!AK194+'M2-In'!AK194+'M3-In'!AK194</f>
        <v>0</v>
      </c>
      <c r="AL194" s="16">
        <f t="shared" si="109"/>
        <v>0</v>
      </c>
      <c r="AM194" s="16">
        <f t="shared" si="90"/>
        <v>0</v>
      </c>
      <c r="AN194" s="16">
        <f>'M1-In'!AL194+'M2-In'!AL194+'M3-In'!AL194</f>
        <v>0</v>
      </c>
      <c r="AO194" s="16">
        <f t="shared" si="110"/>
        <v>0</v>
      </c>
      <c r="AP194" s="16">
        <f t="shared" si="91"/>
        <v>0</v>
      </c>
      <c r="AQ194" s="16">
        <f>'M1-In'!AM194+'M2-In'!AM194+'M3-In'!AM194</f>
        <v>0</v>
      </c>
      <c r="AR194" s="16">
        <f t="shared" si="111"/>
        <v>0</v>
      </c>
      <c r="AS194" s="16">
        <f t="shared" si="92"/>
        <v>0</v>
      </c>
      <c r="AT194" s="16">
        <f>BerM1!AO194+BerM2!AO194+BerM3!AO194</f>
        <v>0</v>
      </c>
      <c r="AU194" s="16">
        <f t="shared" si="112"/>
        <v>0</v>
      </c>
      <c r="AV194" s="16">
        <f t="shared" si="93"/>
        <v>0</v>
      </c>
      <c r="AW194" s="16">
        <f ca="1">IF(A194=1,"Verbessern",MIN(gmk,BerM1!AQ194+BerM2!AQ194+BerM3!AQ194))</f>
        <v>0</v>
      </c>
      <c r="AX194" s="16">
        <f t="shared" ca="1" si="94"/>
        <v>0</v>
      </c>
      <c r="AY194" s="16">
        <f t="shared" ca="1" si="95"/>
        <v>0</v>
      </c>
      <c r="AZ194" s="16">
        <f t="shared" ca="1" si="96"/>
        <v>0</v>
      </c>
      <c r="BA194" s="6">
        <f t="shared" si="113"/>
        <v>0</v>
      </c>
      <c r="BB194" s="6">
        <f t="shared" si="97"/>
        <v>0</v>
      </c>
      <c r="BC194" s="285">
        <f t="shared" si="114"/>
        <v>0</v>
      </c>
      <c r="BD194" s="16">
        <f t="shared" ca="1" si="98"/>
        <v>0</v>
      </c>
      <c r="BE194" s="42">
        <f t="shared" ca="1" si="99"/>
        <v>0</v>
      </c>
      <c r="BF194" s="16">
        <f ca="1">IF(A194=1,"Verbessern",BerM1!AT194+BerM2!AT194+BerM3!AT194)</f>
        <v>0</v>
      </c>
      <c r="BG194" s="16">
        <f t="shared" ca="1" si="115"/>
        <v>0</v>
      </c>
      <c r="BH194" s="16">
        <f t="shared" ca="1" si="116"/>
        <v>0</v>
      </c>
      <c r="BI194" s="16">
        <f t="shared" ca="1" si="117"/>
        <v>0</v>
      </c>
      <c r="BJ194" s="16">
        <f t="shared" ca="1" si="118"/>
        <v>0</v>
      </c>
      <c r="BK194" s="16">
        <f t="shared" ca="1" si="100"/>
        <v>0</v>
      </c>
      <c r="BL194" s="6">
        <f t="shared" ca="1" si="101"/>
        <v>0</v>
      </c>
      <c r="BM194" s="92">
        <f t="shared" ca="1" si="119"/>
        <v>0</v>
      </c>
      <c r="BN194" s="16">
        <f t="shared" ca="1" si="120"/>
        <v>0</v>
      </c>
      <c r="BO194" s="16" t="str">
        <f t="shared" si="121"/>
        <v>OK</v>
      </c>
      <c r="BP194" s="16">
        <f t="shared" si="122"/>
        <v>0</v>
      </c>
      <c r="BQ194" s="93"/>
      <c r="BR194" s="16">
        <f t="shared" si="123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43101</v>
      </c>
      <c r="D195" s="65">
        <f>Ident!F195-C195+1-(INT((CHOOSE(WEEKDAY(C195),0,1,2,3,4,5,6)+(Ident!F195-C195+1))/7))-(INT((CHOOSE(WEEKDAY(C195),6,0,1,2,3,4,5)+(Ident!F195-C195+1))/7))</f>
        <v>-30785</v>
      </c>
      <c r="E195" s="6">
        <f>Kal!B$13-C195+1-(INT((CHOOSE(WEEKDAY(C195),0,1,2,3,4,5,6)+(Kal!B$13-C195+1))/7))-(INT((CHOOSE(WEEKDAY(C195),6,0,1,2,3,4,5)+(Kal!B$13-C195+1))/7))</f>
        <v>65</v>
      </c>
      <c r="F195" s="6">
        <f>Ident!F195-Kal!A$11+1-(INT((CHOOSE(WEEKDAY(Kal!A$11),0,1,2,3,4,5,6)+(Ident!F195-Kal!A$11+1))/7))-(INT((CHOOSE(WEEKDAY(Kal!A$11),6,0,1,2,3,4,5)+(Ident!F195-Kal!A$11+1))/7))</f>
        <v>-30785</v>
      </c>
      <c r="G195" s="6">
        <f>IF(AND(Ident!E195&lt;&gt;0,Ident!F195&lt;&gt;0),D195,IF(AND(Ident!E195&lt;&gt;0,Ident!F195=0),E195,IF(AND(Ident!E195=0,Ident!F195&lt;&gt;0),F195,ad5kw)))</f>
        <v>65</v>
      </c>
      <c r="H195" s="75">
        <f>ROUND(G195*Ident!L195,2)</f>
        <v>0</v>
      </c>
      <c r="I195" s="82"/>
      <c r="J195" s="73">
        <f>BerM1!W195+BerM2!W195+BerM3!W195</f>
        <v>0</v>
      </c>
      <c r="K195" s="73">
        <f t="shared" si="84"/>
        <v>0</v>
      </c>
      <c r="L195" s="73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6">
        <f>ROUND((BerM1!I195+BerM2!I195+BerM3!I195)/(malu1+malu2+malu3),2)</f>
        <v>0</v>
      </c>
      <c r="Q195" s="6">
        <f>ROUND((BerM1!J195+BerM2!J195+BerM3!J195)/(dima1+dima2+dima3),2)</f>
        <v>0</v>
      </c>
      <c r="R195" s="6">
        <f>ROUND((BerM1!K195+BerM2!K195+BerM3!K195)/(wome1+wome2+wome3),2)</f>
        <v>0</v>
      </c>
      <c r="S195" s="6">
        <f>ROUND((BerM1!L195+BerM2!L195+BerM3!L195)/(doje1+doje2+doje3),2)</f>
        <v>0</v>
      </c>
      <c r="T195" s="6">
        <f>ROUND((BerM1!M195+BerM2!M195+BerM3!M195)/(vrve1+vrve2+vrve3),2)</f>
        <v>0</v>
      </c>
      <c r="U195" s="6">
        <f>ROUND((BerM1!N195+BerM2!N195+BerM3!N195)/(zasa1+zasa2+zasa3),2)</f>
        <v>0</v>
      </c>
      <c r="V195" s="6">
        <f>ROUND((BerM1!O195+BerM2!O195+BerM3!O195)/(zodi1+zodi2+zodi3),2)</f>
        <v>0</v>
      </c>
      <c r="W195" s="6">
        <f>ROUND(('M1-In'!U195+'M2-In'!U195+'M3-In'!U195)*7/(malu1+malu2+malu3+dima1+dima2+dima3+wome1+wome2+wome3+doje1+doje2+doje3+vrve1+vrve2+vrve3+zasa1+zasa2+zasa3+zodi1+zodi2+zodi3),2)</f>
        <v>0</v>
      </c>
      <c r="X195" s="6">
        <f t="shared" si="102"/>
        <v>0</v>
      </c>
      <c r="Y195" s="16">
        <f t="shared" si="103"/>
        <v>0</v>
      </c>
      <c r="Z195" s="42">
        <f t="shared" si="104"/>
        <v>1</v>
      </c>
      <c r="AA195" s="16" t="str">
        <f t="shared" si="105"/>
        <v>Teilzeit</v>
      </c>
      <c r="AB195" s="16">
        <f>'M1-In'!AG195+'M1-In'!AH195+'M2-In'!AG195+'M2-In'!AH195+'M3-In'!AG195+'M3-In'!AH195</f>
        <v>0</v>
      </c>
      <c r="AC195" s="16">
        <f t="shared" si="106"/>
        <v>0</v>
      </c>
      <c r="AD195" s="16">
        <f t="shared" si="87"/>
        <v>0</v>
      </c>
      <c r="AE195" s="16">
        <f>'M1-In'!AI195+'M2-In'!AI195+'M3-In'!AI195</f>
        <v>0</v>
      </c>
      <c r="AF195" s="16">
        <f t="shared" si="107"/>
        <v>0</v>
      </c>
      <c r="AG195" s="16">
        <f t="shared" si="88"/>
        <v>0</v>
      </c>
      <c r="AH195" s="16">
        <f>'M1-In'!AJ195+'M2-In'!AJ195+'M3-In'!AJ195</f>
        <v>0</v>
      </c>
      <c r="AI195" s="16">
        <f t="shared" si="108"/>
        <v>0</v>
      </c>
      <c r="AJ195" s="16">
        <f t="shared" si="89"/>
        <v>0</v>
      </c>
      <c r="AK195" s="16">
        <f>'M1-In'!AK195+'M2-In'!AK195+'M3-In'!AK195</f>
        <v>0</v>
      </c>
      <c r="AL195" s="16">
        <f t="shared" si="109"/>
        <v>0</v>
      </c>
      <c r="AM195" s="16">
        <f t="shared" si="90"/>
        <v>0</v>
      </c>
      <c r="AN195" s="16">
        <f>'M1-In'!AL195+'M2-In'!AL195+'M3-In'!AL195</f>
        <v>0</v>
      </c>
      <c r="AO195" s="16">
        <f t="shared" si="110"/>
        <v>0</v>
      </c>
      <c r="AP195" s="16">
        <f t="shared" si="91"/>
        <v>0</v>
      </c>
      <c r="AQ195" s="16">
        <f>'M1-In'!AM195+'M2-In'!AM195+'M3-In'!AM195</f>
        <v>0</v>
      </c>
      <c r="AR195" s="16">
        <f t="shared" si="111"/>
        <v>0</v>
      </c>
      <c r="AS195" s="16">
        <f t="shared" si="92"/>
        <v>0</v>
      </c>
      <c r="AT195" s="16">
        <f>BerM1!AO195+BerM2!AO195+BerM3!AO195</f>
        <v>0</v>
      </c>
      <c r="AU195" s="16">
        <f t="shared" si="112"/>
        <v>0</v>
      </c>
      <c r="AV195" s="16">
        <f t="shared" si="93"/>
        <v>0</v>
      </c>
      <c r="AW195" s="16">
        <f ca="1">IF(A195=1,"Verbessern",MIN(gmk,BerM1!AQ195+BerM2!AQ195+BerM3!AQ195))</f>
        <v>0</v>
      </c>
      <c r="AX195" s="16">
        <f t="shared" ca="1" si="94"/>
        <v>0</v>
      </c>
      <c r="AY195" s="16">
        <f t="shared" ca="1" si="95"/>
        <v>0</v>
      </c>
      <c r="AZ195" s="16">
        <f t="shared" ca="1" si="96"/>
        <v>0</v>
      </c>
      <c r="BA195" s="6">
        <f t="shared" si="113"/>
        <v>0</v>
      </c>
      <c r="BB195" s="6">
        <f t="shared" si="97"/>
        <v>0</v>
      </c>
      <c r="BC195" s="285">
        <f t="shared" si="114"/>
        <v>0</v>
      </c>
      <c r="BD195" s="16">
        <f t="shared" ca="1" si="98"/>
        <v>0</v>
      </c>
      <c r="BE195" s="42">
        <f t="shared" ca="1" si="99"/>
        <v>0</v>
      </c>
      <c r="BF195" s="16">
        <f ca="1">IF(A195=1,"Verbessern",BerM1!AT195+BerM2!AT195+BerM3!AT195)</f>
        <v>0</v>
      </c>
      <c r="BG195" s="16">
        <f t="shared" ca="1" si="115"/>
        <v>0</v>
      </c>
      <c r="BH195" s="16">
        <f t="shared" ca="1" si="116"/>
        <v>0</v>
      </c>
      <c r="BI195" s="16">
        <f t="shared" ca="1" si="117"/>
        <v>0</v>
      </c>
      <c r="BJ195" s="16">
        <f t="shared" ca="1" si="118"/>
        <v>0</v>
      </c>
      <c r="BK195" s="16">
        <f t="shared" ca="1" si="100"/>
        <v>0</v>
      </c>
      <c r="BL195" s="6">
        <f t="shared" ca="1" si="101"/>
        <v>0</v>
      </c>
      <c r="BM195" s="92">
        <f t="shared" ca="1" si="119"/>
        <v>0</v>
      </c>
      <c r="BN195" s="16">
        <f t="shared" ca="1" si="120"/>
        <v>0</v>
      </c>
      <c r="BO195" s="16" t="str">
        <f t="shared" si="121"/>
        <v>OK</v>
      </c>
      <c r="BP195" s="16">
        <f t="shared" si="122"/>
        <v>0</v>
      </c>
      <c r="BQ195" s="93"/>
      <c r="BR195" s="16">
        <f t="shared" si="123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43101</v>
      </c>
      <c r="D196" s="65">
        <f>Ident!F196-C196+1-(INT((CHOOSE(WEEKDAY(C196),0,1,2,3,4,5,6)+(Ident!F196-C196+1))/7))-(INT((CHOOSE(WEEKDAY(C196),6,0,1,2,3,4,5)+(Ident!F196-C196+1))/7))</f>
        <v>-30785</v>
      </c>
      <c r="E196" s="6">
        <f>Kal!B$13-C196+1-(INT((CHOOSE(WEEKDAY(C196),0,1,2,3,4,5,6)+(Kal!B$13-C196+1))/7))-(INT((CHOOSE(WEEKDAY(C196),6,0,1,2,3,4,5)+(Kal!B$13-C196+1))/7))</f>
        <v>65</v>
      </c>
      <c r="F196" s="6">
        <f>Ident!F196-Kal!A$11+1-(INT((CHOOSE(WEEKDAY(Kal!A$11),0,1,2,3,4,5,6)+(Ident!F196-Kal!A$11+1))/7))-(INT((CHOOSE(WEEKDAY(Kal!A$11),6,0,1,2,3,4,5)+(Ident!F196-Kal!A$11+1))/7))</f>
        <v>-30785</v>
      </c>
      <c r="G196" s="6">
        <f>IF(AND(Ident!E196&lt;&gt;0,Ident!F196&lt;&gt;0),D196,IF(AND(Ident!E196&lt;&gt;0,Ident!F196=0),E196,IF(AND(Ident!E196=0,Ident!F196&lt;&gt;0),F196,ad5kw)))</f>
        <v>65</v>
      </c>
      <c r="H196" s="75">
        <f>ROUND(G196*Ident!L196,2)</f>
        <v>0</v>
      </c>
      <c r="I196" s="82"/>
      <c r="J196" s="73">
        <f>BerM1!W196+BerM2!W196+BerM3!W196</f>
        <v>0</v>
      </c>
      <c r="K196" s="73">
        <f t="shared" ref="K196:K259" si="126">IF(A196=1,"Verbessern!",MIN(upk,J196*fuf))</f>
        <v>0</v>
      </c>
      <c r="L196" s="73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6">
        <f>ROUND((BerM1!I196+BerM2!I196+BerM3!I196)/(malu1+malu2+malu3),2)</f>
        <v>0</v>
      </c>
      <c r="Q196" s="6">
        <f>ROUND((BerM1!J196+BerM2!J196+BerM3!J196)/(dima1+dima2+dima3),2)</f>
        <v>0</v>
      </c>
      <c r="R196" s="6">
        <f>ROUND((BerM1!K196+BerM2!K196+BerM3!K196)/(wome1+wome2+wome3),2)</f>
        <v>0</v>
      </c>
      <c r="S196" s="6">
        <f>ROUND((BerM1!L196+BerM2!L196+BerM3!L196)/(doje1+doje2+doje3),2)</f>
        <v>0</v>
      </c>
      <c r="T196" s="6">
        <f>ROUND((BerM1!M196+BerM2!M196+BerM3!M196)/(vrve1+vrve2+vrve3),2)</f>
        <v>0</v>
      </c>
      <c r="U196" s="6">
        <f>ROUND((BerM1!N196+BerM2!N196+BerM3!N196)/(zasa1+zasa2+zasa3),2)</f>
        <v>0</v>
      </c>
      <c r="V196" s="6">
        <f>ROUND((BerM1!O196+BerM2!O196+BerM3!O196)/(zodi1+zodi2+zodi3),2)</f>
        <v>0</v>
      </c>
      <c r="W196" s="6">
        <f>ROUND(('M1-In'!U196+'M2-In'!U196+'M3-In'!U196)*7/(malu1+malu2+malu3+dima1+dima2+dima3+wome1+wome2+wome3+doje1+doje2+doje3+vrve1+vrve2+vrve3+zasa1+zasa2+zasa3+zodi1+zodi2+zodi3),2)</f>
        <v>0</v>
      </c>
      <c r="X196" s="6">
        <f t="shared" si="102"/>
        <v>0</v>
      </c>
      <c r="Y196" s="16">
        <f t="shared" si="103"/>
        <v>0</v>
      </c>
      <c r="Z196" s="42">
        <f t="shared" si="104"/>
        <v>1</v>
      </c>
      <c r="AA196" s="16" t="str">
        <f t="shared" si="105"/>
        <v>Teilzeit</v>
      </c>
      <c r="AB196" s="16">
        <f>'M1-In'!AG196+'M1-In'!AH196+'M2-In'!AG196+'M2-In'!AH196+'M3-In'!AG196+'M3-In'!AH196</f>
        <v>0</v>
      </c>
      <c r="AC196" s="16">
        <f t="shared" si="106"/>
        <v>0</v>
      </c>
      <c r="AD196" s="16">
        <f t="shared" ref="AD196:AD250" si="129">IF(A196=1,"Verbessern",ROUND(AC196/(4*fuf),2))</f>
        <v>0</v>
      </c>
      <c r="AE196" s="16">
        <f>'M1-In'!AI196+'M2-In'!AI196+'M3-In'!AI196</f>
        <v>0</v>
      </c>
      <c r="AF196" s="16">
        <f t="shared" si="107"/>
        <v>0</v>
      </c>
      <c r="AG196" s="16">
        <f t="shared" ref="AG196:AG250" si="130">IF(A196=1,"Verbessern",ROUND(AF196/(4*fuf),2))</f>
        <v>0</v>
      </c>
      <c r="AH196" s="16">
        <f>'M1-In'!AJ196+'M2-In'!AJ196+'M3-In'!AJ196</f>
        <v>0</v>
      </c>
      <c r="AI196" s="16">
        <f t="shared" si="108"/>
        <v>0</v>
      </c>
      <c r="AJ196" s="16">
        <f t="shared" ref="AJ196:AJ250" si="131">IF(A196=1,"Verbessern",ROUND(AI196/(4*fuf),2))</f>
        <v>0</v>
      </c>
      <c r="AK196" s="16">
        <f>'M1-In'!AK196+'M2-In'!AK196+'M3-In'!AK196</f>
        <v>0</v>
      </c>
      <c r="AL196" s="16">
        <f t="shared" si="109"/>
        <v>0</v>
      </c>
      <c r="AM196" s="16">
        <f t="shared" ref="AM196:AM259" si="132">IF(A196=1,"Verbessern",ROUND(AL196/(4*fuf),2))</f>
        <v>0</v>
      </c>
      <c r="AN196" s="16">
        <f>'M1-In'!AL196+'M2-In'!AL196+'M3-In'!AL196</f>
        <v>0</v>
      </c>
      <c r="AO196" s="16">
        <f t="shared" si="110"/>
        <v>0</v>
      </c>
      <c r="AP196" s="16">
        <f t="shared" ref="AP196:AP250" si="133">IF(A196=1,"Verbessern",ROUND(AO196/(4*fuf),2))</f>
        <v>0</v>
      </c>
      <c r="AQ196" s="16">
        <f>'M1-In'!AM196+'M2-In'!AM196+'M3-In'!AM196</f>
        <v>0</v>
      </c>
      <c r="AR196" s="16">
        <f t="shared" si="111"/>
        <v>0</v>
      </c>
      <c r="AS196" s="16">
        <f t="shared" ref="AS196:AS250" si="134">IF(A196=1,"Verbessern",ROUND(AR196/(4*fuf),2))</f>
        <v>0</v>
      </c>
      <c r="AT196" s="16">
        <f>BerM1!AO196+BerM2!AO196+BerM3!AO196</f>
        <v>0</v>
      </c>
      <c r="AU196" s="16">
        <f t="shared" si="112"/>
        <v>0</v>
      </c>
      <c r="AV196" s="16">
        <f t="shared" ref="AV196:AV250" si="135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6">IF(A196=1,"Verbessern",ROUND(AW196*pabij/100,2))</f>
        <v>0</v>
      </c>
      <c r="AY196" s="16">
        <f t="shared" ref="AY196:AY250" ca="1" si="137">IF(A196=1,"Verbessern",ROUND(AW196*wnbij/100,2))</f>
        <v>0</v>
      </c>
      <c r="AZ196" s="16">
        <f t="shared" ref="AZ196:AZ250" ca="1" si="138">IF(A196=1,"Verbessern",ROUND(AW196*(pabij+wnbij)/100,2))</f>
        <v>0</v>
      </c>
      <c r="BA196" s="6">
        <f t="shared" si="113"/>
        <v>0</v>
      </c>
      <c r="BB196" s="6">
        <f t="shared" ref="BB196:BB259" si="139">IF(kwnr&gt;=44,BA196,IF(BA196&lt;0.33,0,BA196))</f>
        <v>0</v>
      </c>
      <c r="BC196" s="285">
        <f t="shared" si="114"/>
        <v>0</v>
      </c>
      <c r="BD196" s="16">
        <f t="shared" ref="BD196:BD259" ca="1" si="140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1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5"/>
        <v>0</v>
      </c>
      <c r="BH196" s="16">
        <f t="shared" ca="1" si="116"/>
        <v>0</v>
      </c>
      <c r="BI196" s="16">
        <f t="shared" ca="1" si="117"/>
        <v>0</v>
      </c>
      <c r="BJ196" s="16">
        <f t="shared" ca="1" si="118"/>
        <v>0</v>
      </c>
      <c r="BK196" s="16">
        <f t="shared" ref="BK196:BK250" ca="1" si="142">IF(A196=1,"Verbessern",ROUND(AW196*fsobij/100,2))</f>
        <v>0</v>
      </c>
      <c r="BL196" s="6">
        <f t="shared" ref="BL196:BL250" ca="1" si="143">IF(A196=1,"Verbessern",ROUND(AW196*bijbij/100,2))</f>
        <v>0</v>
      </c>
      <c r="BM196" s="92">
        <f t="shared" ca="1" si="119"/>
        <v>0</v>
      </c>
      <c r="BN196" s="16">
        <f t="shared" ca="1" si="120"/>
        <v>0</v>
      </c>
      <c r="BO196" s="16" t="str">
        <f t="shared" si="121"/>
        <v>OK</v>
      </c>
      <c r="BP196" s="16">
        <f t="shared" si="122"/>
        <v>0</v>
      </c>
      <c r="BQ196" s="93"/>
      <c r="BR196" s="16">
        <f t="shared" si="123"/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43101</v>
      </c>
      <c r="D197" s="65">
        <f>Ident!F197-C197+1-(INT((CHOOSE(WEEKDAY(C197),0,1,2,3,4,5,6)+(Ident!F197-C197+1))/7))-(INT((CHOOSE(WEEKDAY(C197),6,0,1,2,3,4,5)+(Ident!F197-C197+1))/7))</f>
        <v>-30785</v>
      </c>
      <c r="E197" s="6">
        <f>Kal!B$13-C197+1-(INT((CHOOSE(WEEKDAY(C197),0,1,2,3,4,5,6)+(Kal!B$13-C197+1))/7))-(INT((CHOOSE(WEEKDAY(C197),6,0,1,2,3,4,5)+(Kal!B$13-C197+1))/7))</f>
        <v>65</v>
      </c>
      <c r="F197" s="6">
        <f>Ident!F197-Kal!A$11+1-(INT((CHOOSE(WEEKDAY(Kal!A$11),0,1,2,3,4,5,6)+(Ident!F197-Kal!A$11+1))/7))-(INT((CHOOSE(WEEKDAY(Kal!A$11),6,0,1,2,3,4,5)+(Ident!F197-Kal!A$11+1))/7))</f>
        <v>-30785</v>
      </c>
      <c r="G197" s="6">
        <f>IF(AND(Ident!E197&lt;&gt;0,Ident!F197&lt;&gt;0),D197,IF(AND(Ident!E197&lt;&gt;0,Ident!F197=0),E197,IF(AND(Ident!E197=0,Ident!F197&lt;&gt;0),F197,ad5kw)))</f>
        <v>65</v>
      </c>
      <c r="H197" s="75">
        <f>ROUND(G197*Ident!L197,2)</f>
        <v>0</v>
      </c>
      <c r="I197" s="82"/>
      <c r="J197" s="73">
        <f>BerM1!W197+BerM2!W197+BerM3!W197</f>
        <v>0</v>
      </c>
      <c r="K197" s="73">
        <f t="shared" si="126"/>
        <v>0</v>
      </c>
      <c r="L197" s="73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6">
        <f>ROUND((BerM1!I197+BerM2!I197+BerM3!I197)/(malu1+malu2+malu3),2)</f>
        <v>0</v>
      </c>
      <c r="Q197" s="6">
        <f>ROUND((BerM1!J197+BerM2!J197+BerM3!J197)/(dima1+dima2+dima3),2)</f>
        <v>0</v>
      </c>
      <c r="R197" s="6">
        <f>ROUND((BerM1!K197+BerM2!K197+BerM3!K197)/(wome1+wome2+wome3),2)</f>
        <v>0</v>
      </c>
      <c r="S197" s="6">
        <f>ROUND((BerM1!L197+BerM2!L197+BerM3!L197)/(doje1+doje2+doje3),2)</f>
        <v>0</v>
      </c>
      <c r="T197" s="6">
        <f>ROUND((BerM1!M197+BerM2!M197+BerM3!M197)/(vrve1+vrve2+vrve3),2)</f>
        <v>0</v>
      </c>
      <c r="U197" s="6">
        <f>ROUND((BerM1!N197+BerM2!N197+BerM3!N197)/(zasa1+zasa2+zasa3),2)</f>
        <v>0</v>
      </c>
      <c r="V197" s="6">
        <f>ROUND((BerM1!O197+BerM2!O197+BerM3!O197)/(zodi1+zodi2+zodi3),2)</f>
        <v>0</v>
      </c>
      <c r="W197" s="6">
        <f>ROUND(('M1-In'!U197+'M2-In'!U197+'M3-In'!U197)*7/(malu1+malu2+malu3+dima1+dima2+dima3+wome1+wome2+wome3+doje1+doje2+doje3+vrve1+vrve2+vrve3+zasa1+zasa2+zasa3+zodi1+zodi2+zodi3),2)</f>
        <v>0</v>
      </c>
      <c r="X197" s="6">
        <f t="shared" ref="X197:X250" si="144">P197+Q197+R197+S197+T197+U197+V197+W197</f>
        <v>0</v>
      </c>
      <c r="Y197" s="16">
        <f t="shared" ref="Y197:Y260" si="145">IF(A197=1,"Verbessern",IF(MIN(38,ROUND(O197*X197,2))&lt;&gt;0,MIN(38,ROUND(O197*X197,2)),0))</f>
        <v>0</v>
      </c>
      <c r="Z197" s="42">
        <f t="shared" ref="Z197:Z260" si="146">IF(Y197&lt;38,1,0)</f>
        <v>1</v>
      </c>
      <c r="AA197" s="16" t="str">
        <f t="shared" ref="AA197:AA260" si="147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8">IF(A197=1,"Verbessen",ROUND(AB197*O197,2))</f>
        <v>0</v>
      </c>
      <c r="AD197" s="16">
        <f t="shared" si="129"/>
        <v>0</v>
      </c>
      <c r="AE197" s="16">
        <f>'M1-In'!AI197+'M2-In'!AI197+'M3-In'!AI197</f>
        <v>0</v>
      </c>
      <c r="AF197" s="16">
        <f t="shared" ref="AF197:AF250" si="149">IF(A197=1,"Verbessern",ROUND(AE197*O197,2))</f>
        <v>0</v>
      </c>
      <c r="AG197" s="16">
        <f t="shared" si="130"/>
        <v>0</v>
      </c>
      <c r="AH197" s="16">
        <f>'M1-In'!AJ197+'M2-In'!AJ197+'M3-In'!AJ197</f>
        <v>0</v>
      </c>
      <c r="AI197" s="16">
        <f t="shared" ref="AI197:AI250" si="150">IF(A197=1,"Verbessern",ROUND(AH197*O197,2))</f>
        <v>0</v>
      </c>
      <c r="AJ197" s="16">
        <f t="shared" si="131"/>
        <v>0</v>
      </c>
      <c r="AK197" s="16">
        <f>'M1-In'!AK197+'M2-In'!AK197+'M3-In'!AK197</f>
        <v>0</v>
      </c>
      <c r="AL197" s="16">
        <f t="shared" ref="AL197:AL250" si="151">IF(A197=1,"Verbessern",ROUND(AK197*O197,2))</f>
        <v>0</v>
      </c>
      <c r="AM197" s="16">
        <f t="shared" si="132"/>
        <v>0</v>
      </c>
      <c r="AN197" s="16">
        <f>'M1-In'!AL197+'M2-In'!AL197+'M3-In'!AL197</f>
        <v>0</v>
      </c>
      <c r="AO197" s="16">
        <f t="shared" ref="AO197:AO250" si="152">IF(A197=1,"Verbessern",ROUND(AN197*O197,2))</f>
        <v>0</v>
      </c>
      <c r="AP197" s="16">
        <f t="shared" si="133"/>
        <v>0</v>
      </c>
      <c r="AQ197" s="16">
        <f>'M1-In'!AM197+'M2-In'!AM197+'M3-In'!AM197</f>
        <v>0</v>
      </c>
      <c r="AR197" s="16">
        <f t="shared" ref="AR197:AR250" si="153">IF(A197=1,"Verbessern",ROUND(AQ197*O197,2))</f>
        <v>0</v>
      </c>
      <c r="AS197" s="16">
        <f t="shared" si="134"/>
        <v>0</v>
      </c>
      <c r="AT197" s="16">
        <f>BerM1!AO197+BerM2!AO197+BerM3!AO197</f>
        <v>0</v>
      </c>
      <c r="AU197" s="16">
        <f t="shared" ref="AU197:AU250" si="154">IF(A197=1,"Verbessern",IF(AT197*O197&lt;0.6,0,ROUND(AT197*O197,2)))</f>
        <v>0</v>
      </c>
      <c r="AV197" s="16">
        <f t="shared" si="135"/>
        <v>0</v>
      </c>
      <c r="AW197" s="16">
        <f ca="1">IF(A197=1,"Verbessern",MIN(gmk,BerM1!AQ197+BerM2!AQ197+BerM3!AQ197))</f>
        <v>0</v>
      </c>
      <c r="AX197" s="16">
        <f t="shared" ca="1" si="136"/>
        <v>0</v>
      </c>
      <c r="AY197" s="16">
        <f t="shared" ca="1" si="137"/>
        <v>0</v>
      </c>
      <c r="AZ197" s="16">
        <f t="shared" ca="1" si="138"/>
        <v>0</v>
      </c>
      <c r="BA197" s="6">
        <f t="shared" ref="BA197:BA250" si="155">MIN(ROUND(K197/494,2),1)</f>
        <v>0</v>
      </c>
      <c r="BB197" s="6">
        <f t="shared" si="139"/>
        <v>0</v>
      </c>
      <c r="BC197" s="285">
        <f t="shared" ref="BC197:BC260" si="156">IF(BB197&gt;=0.8,ROUND(1/BB197,7),IF(AND(BB197&gt;=0.55,BB197&lt;0.8),1+BB197-0.55,IF(BB197&lt;0.275,IF(OR(Y197&gt;=19,Z197=0),1,0),1)))</f>
        <v>0</v>
      </c>
      <c r="BD197" s="16">
        <f t="shared" ca="1" si="140"/>
        <v>0</v>
      </c>
      <c r="BE197" s="42">
        <f t="shared" ca="1" si="141"/>
        <v>0</v>
      </c>
      <c r="BF197" s="16">
        <f ca="1">IF(A197=1,"Verbessern",BerM1!AT197+BerM2!AT197+BerM3!AT197)</f>
        <v>0</v>
      </c>
      <c r="BG197" s="16">
        <f t="shared" ref="BG197:BG250" ca="1" si="157">BD197+BF197</f>
        <v>0</v>
      </c>
      <c r="BH197" s="16">
        <f t="shared" ref="BH197:BH250" ca="1" si="158">IF(A197=1,"Verbessern",AY197-BF197)</f>
        <v>0</v>
      </c>
      <c r="BI197" s="16">
        <f t="shared" ref="BI197:BI250" ca="1" si="159">IF(A197=1,"Verbessern",AX197-BD197)</f>
        <v>0</v>
      </c>
      <c r="BJ197" s="16">
        <f t="shared" ref="BJ197:BJ250" ca="1" si="160">BH197+BI197</f>
        <v>0</v>
      </c>
      <c r="BK197" s="16">
        <f t="shared" ca="1" si="142"/>
        <v>0</v>
      </c>
      <c r="BL197" s="6">
        <f t="shared" ca="1" si="143"/>
        <v>0</v>
      </c>
      <c r="BM197" s="92">
        <f t="shared" ref="BM197:BM250" ca="1" si="161">IF(A197=1,"Verbessern",BI197+BK197+BL197)</f>
        <v>0</v>
      </c>
      <c r="BN197" s="16">
        <f t="shared" ref="BN197:BN250" ca="1" si="162">IF(A197=1,"Verbessern",BJ197+BK197+BL197)</f>
        <v>0</v>
      </c>
      <c r="BO197" s="16" t="str">
        <f t="shared" ref="BO197:BO250" si="163">IF(J197&gt;H197,"ÜBERKAPAZITÄT","OK")</f>
        <v>OK</v>
      </c>
      <c r="BP197" s="16">
        <f t="shared" ref="BP197:BP250" si="164">IF(BO197="ÜBERKAPZITÄT",ROUND((J197-H197)*100/H197,2),0)</f>
        <v>0</v>
      </c>
      <c r="BQ197" s="93"/>
      <c r="BR197" s="16">
        <f t="shared" ref="BR197:BR250" si="165" xml:space="preserve"> MIN(K197+AC197+AI197+AL197+AO197+AR197+AU197,494)</f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43101</v>
      </c>
      <c r="D198" s="65">
        <f>Ident!F198-C198+1-(INT((CHOOSE(WEEKDAY(C198),0,1,2,3,4,5,6)+(Ident!F198-C198+1))/7))-(INT((CHOOSE(WEEKDAY(C198),6,0,1,2,3,4,5)+(Ident!F198-C198+1))/7))</f>
        <v>-30785</v>
      </c>
      <c r="E198" s="6">
        <f>Kal!B$13-C198+1-(INT((CHOOSE(WEEKDAY(C198),0,1,2,3,4,5,6)+(Kal!B$13-C198+1))/7))-(INT((CHOOSE(WEEKDAY(C198),6,0,1,2,3,4,5)+(Kal!B$13-C198+1))/7))</f>
        <v>65</v>
      </c>
      <c r="F198" s="6">
        <f>Ident!F198-Kal!A$11+1-(INT((CHOOSE(WEEKDAY(Kal!A$11),0,1,2,3,4,5,6)+(Ident!F198-Kal!A$11+1))/7))-(INT((CHOOSE(WEEKDAY(Kal!A$11),6,0,1,2,3,4,5)+(Ident!F198-Kal!A$11+1))/7))</f>
        <v>-30785</v>
      </c>
      <c r="G198" s="6">
        <f>IF(AND(Ident!E198&lt;&gt;0,Ident!F198&lt;&gt;0),D198,IF(AND(Ident!E198&lt;&gt;0,Ident!F198=0),E198,IF(AND(Ident!E198=0,Ident!F198&lt;&gt;0),F198,ad5kw)))</f>
        <v>65</v>
      </c>
      <c r="H198" s="75">
        <f>ROUND(G198*Ident!L198,2)</f>
        <v>0</v>
      </c>
      <c r="I198" s="82"/>
      <c r="J198" s="73">
        <f>BerM1!W198+BerM2!W198+BerM3!W198</f>
        <v>0</v>
      </c>
      <c r="K198" s="73">
        <f t="shared" si="126"/>
        <v>0</v>
      </c>
      <c r="L198" s="73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6">
        <f>ROUND((BerM1!I198+BerM2!I198+BerM3!I198)/(malu1+malu2+malu3),2)</f>
        <v>0</v>
      </c>
      <c r="Q198" s="6">
        <f>ROUND((BerM1!J198+BerM2!J198+BerM3!J198)/(dima1+dima2+dima3),2)</f>
        <v>0</v>
      </c>
      <c r="R198" s="6">
        <f>ROUND((BerM1!K198+BerM2!K198+BerM3!K198)/(wome1+wome2+wome3),2)</f>
        <v>0</v>
      </c>
      <c r="S198" s="6">
        <f>ROUND((BerM1!L198+BerM2!L198+BerM3!L198)/(doje1+doje2+doje3),2)</f>
        <v>0</v>
      </c>
      <c r="T198" s="6">
        <f>ROUND((BerM1!M198+BerM2!M198+BerM3!M198)/(vrve1+vrve2+vrve3),2)</f>
        <v>0</v>
      </c>
      <c r="U198" s="6">
        <f>ROUND((BerM1!N198+BerM2!N198+BerM3!N198)/(zasa1+zasa2+zasa3),2)</f>
        <v>0</v>
      </c>
      <c r="V198" s="6">
        <f>ROUND((BerM1!O198+BerM2!O198+BerM3!O198)/(zodi1+zodi2+zodi3),2)</f>
        <v>0</v>
      </c>
      <c r="W198" s="6">
        <f>ROUND(('M1-In'!U198+'M2-In'!U198+'M3-In'!U198)*7/(malu1+malu2+malu3+dima1+dima2+dima3+wome1+wome2+wome3+doje1+doje2+doje3+vrve1+vrve2+vrve3+zasa1+zasa2+zasa3+zodi1+zodi2+zodi3),2)</f>
        <v>0</v>
      </c>
      <c r="X198" s="6">
        <f t="shared" si="144"/>
        <v>0</v>
      </c>
      <c r="Y198" s="16">
        <f t="shared" si="145"/>
        <v>0</v>
      </c>
      <c r="Z198" s="42">
        <f t="shared" si="146"/>
        <v>1</v>
      </c>
      <c r="AA198" s="16" t="str">
        <f t="shared" si="147"/>
        <v>Teilzeit</v>
      </c>
      <c r="AB198" s="16">
        <f>'M1-In'!AG198+'M1-In'!AH198+'M2-In'!AG198+'M2-In'!AH198+'M3-In'!AG198+'M3-In'!AH198</f>
        <v>0</v>
      </c>
      <c r="AC198" s="16">
        <f t="shared" si="148"/>
        <v>0</v>
      </c>
      <c r="AD198" s="16">
        <f t="shared" si="129"/>
        <v>0</v>
      </c>
      <c r="AE198" s="16">
        <f>'M1-In'!AI198+'M2-In'!AI198+'M3-In'!AI198</f>
        <v>0</v>
      </c>
      <c r="AF198" s="16">
        <f t="shared" si="149"/>
        <v>0</v>
      </c>
      <c r="AG198" s="16">
        <f t="shared" si="130"/>
        <v>0</v>
      </c>
      <c r="AH198" s="16">
        <f>'M1-In'!AJ198+'M2-In'!AJ198+'M3-In'!AJ198</f>
        <v>0</v>
      </c>
      <c r="AI198" s="16">
        <f t="shared" si="150"/>
        <v>0</v>
      </c>
      <c r="AJ198" s="16">
        <f t="shared" si="131"/>
        <v>0</v>
      </c>
      <c r="AK198" s="16">
        <f>'M1-In'!AK198+'M2-In'!AK198+'M3-In'!AK198</f>
        <v>0</v>
      </c>
      <c r="AL198" s="16">
        <f t="shared" si="151"/>
        <v>0</v>
      </c>
      <c r="AM198" s="16">
        <f t="shared" si="132"/>
        <v>0</v>
      </c>
      <c r="AN198" s="16">
        <f>'M1-In'!AL198+'M2-In'!AL198+'M3-In'!AL198</f>
        <v>0</v>
      </c>
      <c r="AO198" s="16">
        <f t="shared" si="152"/>
        <v>0</v>
      </c>
      <c r="AP198" s="16">
        <f t="shared" si="133"/>
        <v>0</v>
      </c>
      <c r="AQ198" s="16">
        <f>'M1-In'!AM198+'M2-In'!AM198+'M3-In'!AM198</f>
        <v>0</v>
      </c>
      <c r="AR198" s="16">
        <f t="shared" si="153"/>
        <v>0</v>
      </c>
      <c r="AS198" s="16">
        <f t="shared" si="134"/>
        <v>0</v>
      </c>
      <c r="AT198" s="16">
        <f>BerM1!AO198+BerM2!AO198+BerM3!AO198</f>
        <v>0</v>
      </c>
      <c r="AU198" s="16">
        <f t="shared" si="154"/>
        <v>0</v>
      </c>
      <c r="AV198" s="16">
        <f t="shared" si="135"/>
        <v>0</v>
      </c>
      <c r="AW198" s="16">
        <f ca="1">IF(A198=1,"Verbessern",MIN(gmk,BerM1!AQ198+BerM2!AQ198+BerM3!AQ198))</f>
        <v>0</v>
      </c>
      <c r="AX198" s="16">
        <f t="shared" ca="1" si="136"/>
        <v>0</v>
      </c>
      <c r="AY198" s="16">
        <f t="shared" ca="1" si="137"/>
        <v>0</v>
      </c>
      <c r="AZ198" s="16">
        <f t="shared" ca="1" si="138"/>
        <v>0</v>
      </c>
      <c r="BA198" s="6">
        <f t="shared" si="155"/>
        <v>0</v>
      </c>
      <c r="BB198" s="6">
        <f t="shared" si="139"/>
        <v>0</v>
      </c>
      <c r="BC198" s="285">
        <f t="shared" si="156"/>
        <v>0</v>
      </c>
      <c r="BD198" s="16">
        <f t="shared" ca="1" si="140"/>
        <v>0</v>
      </c>
      <c r="BE198" s="42">
        <f t="shared" ca="1" si="141"/>
        <v>0</v>
      </c>
      <c r="BF198" s="16">
        <f ca="1">IF(A198=1,"Verbessern",BerM1!AT198+BerM2!AT198+BerM3!AT198)</f>
        <v>0</v>
      </c>
      <c r="BG198" s="16">
        <f t="shared" ca="1" si="157"/>
        <v>0</v>
      </c>
      <c r="BH198" s="16">
        <f t="shared" ca="1" si="158"/>
        <v>0</v>
      </c>
      <c r="BI198" s="16">
        <f t="shared" ca="1" si="159"/>
        <v>0</v>
      </c>
      <c r="BJ198" s="16">
        <f t="shared" ca="1" si="160"/>
        <v>0</v>
      </c>
      <c r="BK198" s="16">
        <f t="shared" ca="1" si="142"/>
        <v>0</v>
      </c>
      <c r="BL198" s="6">
        <f t="shared" ca="1" si="143"/>
        <v>0</v>
      </c>
      <c r="BM198" s="92">
        <f t="shared" ca="1" si="161"/>
        <v>0</v>
      </c>
      <c r="BN198" s="16">
        <f t="shared" ca="1" si="162"/>
        <v>0</v>
      </c>
      <c r="BO198" s="16" t="str">
        <f t="shared" si="163"/>
        <v>OK</v>
      </c>
      <c r="BP198" s="16">
        <f t="shared" si="164"/>
        <v>0</v>
      </c>
      <c r="BQ198" s="93"/>
      <c r="BR198" s="16">
        <f t="shared" si="165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43101</v>
      </c>
      <c r="D199" s="65">
        <f>Ident!F199-C199+1-(INT((CHOOSE(WEEKDAY(C199),0,1,2,3,4,5,6)+(Ident!F199-C199+1))/7))-(INT((CHOOSE(WEEKDAY(C199),6,0,1,2,3,4,5)+(Ident!F199-C199+1))/7))</f>
        <v>-30785</v>
      </c>
      <c r="E199" s="6">
        <f>Kal!B$13-C199+1-(INT((CHOOSE(WEEKDAY(C199),0,1,2,3,4,5,6)+(Kal!B$13-C199+1))/7))-(INT((CHOOSE(WEEKDAY(C199),6,0,1,2,3,4,5)+(Kal!B$13-C199+1))/7))</f>
        <v>65</v>
      </c>
      <c r="F199" s="6">
        <f>Ident!F199-Kal!A$11+1-(INT((CHOOSE(WEEKDAY(Kal!A$11),0,1,2,3,4,5,6)+(Ident!F199-Kal!A$11+1))/7))-(INT((CHOOSE(WEEKDAY(Kal!A$11),6,0,1,2,3,4,5)+(Ident!F199-Kal!A$11+1))/7))</f>
        <v>-30785</v>
      </c>
      <c r="G199" s="6">
        <f>IF(AND(Ident!E199&lt;&gt;0,Ident!F199&lt;&gt;0),D199,IF(AND(Ident!E199&lt;&gt;0,Ident!F199=0),E199,IF(AND(Ident!E199=0,Ident!F199&lt;&gt;0),F199,ad5kw)))</f>
        <v>65</v>
      </c>
      <c r="H199" s="75">
        <f>ROUND(G199*Ident!L199,2)</f>
        <v>0</v>
      </c>
      <c r="I199" s="82"/>
      <c r="J199" s="73">
        <f>BerM1!W199+BerM2!W199+BerM3!W199</f>
        <v>0</v>
      </c>
      <c r="K199" s="73">
        <f t="shared" si="126"/>
        <v>0</v>
      </c>
      <c r="L199" s="73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6">
        <f>ROUND((BerM1!I199+BerM2!I199+BerM3!I199)/(malu1+malu2+malu3),2)</f>
        <v>0</v>
      </c>
      <c r="Q199" s="6">
        <f>ROUND((BerM1!J199+BerM2!J199+BerM3!J199)/(dima1+dima2+dima3),2)</f>
        <v>0</v>
      </c>
      <c r="R199" s="6">
        <f>ROUND((BerM1!K199+BerM2!K199+BerM3!K199)/(wome1+wome2+wome3),2)</f>
        <v>0</v>
      </c>
      <c r="S199" s="6">
        <f>ROUND((BerM1!L199+BerM2!L199+BerM3!L199)/(doje1+doje2+doje3),2)</f>
        <v>0</v>
      </c>
      <c r="T199" s="6">
        <f>ROUND((BerM1!M199+BerM2!M199+BerM3!M199)/(vrve1+vrve2+vrve3),2)</f>
        <v>0</v>
      </c>
      <c r="U199" s="6">
        <f>ROUND((BerM1!N199+BerM2!N199+BerM3!N199)/(zasa1+zasa2+zasa3),2)</f>
        <v>0</v>
      </c>
      <c r="V199" s="6">
        <f>ROUND((BerM1!O199+BerM2!O199+BerM3!O199)/(zodi1+zodi2+zodi3),2)</f>
        <v>0</v>
      </c>
      <c r="W199" s="6">
        <f>ROUND(('M1-In'!U199+'M2-In'!U199+'M3-In'!U199)*7/(malu1+malu2+malu3+dima1+dima2+dima3+wome1+wome2+wome3+doje1+doje2+doje3+vrve1+vrve2+vrve3+zasa1+zasa2+zasa3+zodi1+zodi2+zodi3),2)</f>
        <v>0</v>
      </c>
      <c r="X199" s="6">
        <f t="shared" si="144"/>
        <v>0</v>
      </c>
      <c r="Y199" s="16">
        <f t="shared" si="145"/>
        <v>0</v>
      </c>
      <c r="Z199" s="42">
        <f t="shared" si="146"/>
        <v>1</v>
      </c>
      <c r="AA199" s="16" t="str">
        <f t="shared" si="147"/>
        <v>Teilzeit</v>
      </c>
      <c r="AB199" s="16">
        <f>'M1-In'!AG199+'M1-In'!AH199+'M2-In'!AG199+'M2-In'!AH199+'M3-In'!AG199+'M3-In'!AH199</f>
        <v>0</v>
      </c>
      <c r="AC199" s="16">
        <f t="shared" si="148"/>
        <v>0</v>
      </c>
      <c r="AD199" s="16">
        <f t="shared" si="129"/>
        <v>0</v>
      </c>
      <c r="AE199" s="16">
        <f>'M1-In'!AI199+'M2-In'!AI199+'M3-In'!AI199</f>
        <v>0</v>
      </c>
      <c r="AF199" s="16">
        <f t="shared" si="149"/>
        <v>0</v>
      </c>
      <c r="AG199" s="16">
        <f t="shared" si="130"/>
        <v>0</v>
      </c>
      <c r="AH199" s="16">
        <f>'M1-In'!AJ199+'M2-In'!AJ199+'M3-In'!AJ199</f>
        <v>0</v>
      </c>
      <c r="AI199" s="16">
        <f t="shared" si="150"/>
        <v>0</v>
      </c>
      <c r="AJ199" s="16">
        <f t="shared" si="131"/>
        <v>0</v>
      </c>
      <c r="AK199" s="16">
        <f>'M1-In'!AK199+'M2-In'!AK199+'M3-In'!AK199</f>
        <v>0</v>
      </c>
      <c r="AL199" s="16">
        <f t="shared" si="151"/>
        <v>0</v>
      </c>
      <c r="AM199" s="16">
        <f t="shared" si="132"/>
        <v>0</v>
      </c>
      <c r="AN199" s="16">
        <f>'M1-In'!AL199+'M2-In'!AL199+'M3-In'!AL199</f>
        <v>0</v>
      </c>
      <c r="AO199" s="16">
        <f t="shared" si="152"/>
        <v>0</v>
      </c>
      <c r="AP199" s="16">
        <f t="shared" si="133"/>
        <v>0</v>
      </c>
      <c r="AQ199" s="16">
        <f>'M1-In'!AM199+'M2-In'!AM199+'M3-In'!AM199</f>
        <v>0</v>
      </c>
      <c r="AR199" s="16">
        <f t="shared" si="153"/>
        <v>0</v>
      </c>
      <c r="AS199" s="16">
        <f t="shared" si="134"/>
        <v>0</v>
      </c>
      <c r="AT199" s="16">
        <f>BerM1!AO199+BerM2!AO199+BerM3!AO199</f>
        <v>0</v>
      </c>
      <c r="AU199" s="16">
        <f t="shared" si="154"/>
        <v>0</v>
      </c>
      <c r="AV199" s="16">
        <f t="shared" si="135"/>
        <v>0</v>
      </c>
      <c r="AW199" s="16">
        <f ca="1">IF(A199=1,"Verbessern",MIN(gmk,BerM1!AQ199+BerM2!AQ199+BerM3!AQ199))</f>
        <v>0</v>
      </c>
      <c r="AX199" s="16">
        <f t="shared" ca="1" si="136"/>
        <v>0</v>
      </c>
      <c r="AY199" s="16">
        <f t="shared" ca="1" si="137"/>
        <v>0</v>
      </c>
      <c r="AZ199" s="16">
        <f t="shared" ca="1" si="138"/>
        <v>0</v>
      </c>
      <c r="BA199" s="6">
        <f t="shared" si="155"/>
        <v>0</v>
      </c>
      <c r="BB199" s="6">
        <f t="shared" si="139"/>
        <v>0</v>
      </c>
      <c r="BC199" s="285">
        <f t="shared" si="156"/>
        <v>0</v>
      </c>
      <c r="BD199" s="16">
        <f t="shared" ca="1" si="140"/>
        <v>0</v>
      </c>
      <c r="BE199" s="42">
        <f t="shared" ca="1" si="141"/>
        <v>0</v>
      </c>
      <c r="BF199" s="16">
        <f ca="1">IF(A199=1,"Verbessern",BerM1!AT199+BerM2!AT199+BerM3!AT199)</f>
        <v>0</v>
      </c>
      <c r="BG199" s="16">
        <f t="shared" ca="1" si="157"/>
        <v>0</v>
      </c>
      <c r="BH199" s="16">
        <f t="shared" ca="1" si="158"/>
        <v>0</v>
      </c>
      <c r="BI199" s="16">
        <f t="shared" ca="1" si="159"/>
        <v>0</v>
      </c>
      <c r="BJ199" s="16">
        <f t="shared" ca="1" si="160"/>
        <v>0</v>
      </c>
      <c r="BK199" s="16">
        <f t="shared" ca="1" si="142"/>
        <v>0</v>
      </c>
      <c r="BL199" s="6">
        <f t="shared" ca="1" si="143"/>
        <v>0</v>
      </c>
      <c r="BM199" s="92">
        <f t="shared" ca="1" si="161"/>
        <v>0</v>
      </c>
      <c r="BN199" s="16">
        <f t="shared" ca="1" si="162"/>
        <v>0</v>
      </c>
      <c r="BO199" s="16" t="str">
        <f t="shared" si="163"/>
        <v>OK</v>
      </c>
      <c r="BP199" s="16">
        <f t="shared" si="164"/>
        <v>0</v>
      </c>
      <c r="BQ199" s="93"/>
      <c r="BR199" s="16">
        <f t="shared" si="165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43101</v>
      </c>
      <c r="D200" s="65">
        <f>Ident!F200-C200+1-(INT((CHOOSE(WEEKDAY(C200),0,1,2,3,4,5,6)+(Ident!F200-C200+1))/7))-(INT((CHOOSE(WEEKDAY(C200),6,0,1,2,3,4,5)+(Ident!F200-C200+1))/7))</f>
        <v>-30785</v>
      </c>
      <c r="E200" s="6">
        <f>Kal!B$13-C200+1-(INT((CHOOSE(WEEKDAY(C200),0,1,2,3,4,5,6)+(Kal!B$13-C200+1))/7))-(INT((CHOOSE(WEEKDAY(C200),6,0,1,2,3,4,5)+(Kal!B$13-C200+1))/7))</f>
        <v>65</v>
      </c>
      <c r="F200" s="6">
        <f>Ident!F200-Kal!A$11+1-(INT((CHOOSE(WEEKDAY(Kal!A$11),0,1,2,3,4,5,6)+(Ident!F200-Kal!A$11+1))/7))-(INT((CHOOSE(WEEKDAY(Kal!A$11),6,0,1,2,3,4,5)+(Ident!F200-Kal!A$11+1))/7))</f>
        <v>-30785</v>
      </c>
      <c r="G200" s="6">
        <f>IF(AND(Ident!E200&lt;&gt;0,Ident!F200&lt;&gt;0),D200,IF(AND(Ident!E200&lt;&gt;0,Ident!F200=0),E200,IF(AND(Ident!E200=0,Ident!F200&lt;&gt;0),F200,ad5kw)))</f>
        <v>65</v>
      </c>
      <c r="H200" s="75">
        <f>ROUND(G200*Ident!L200,2)</f>
        <v>0</v>
      </c>
      <c r="I200" s="82"/>
      <c r="J200" s="73">
        <f>BerM1!W200+BerM2!W200+BerM3!W200</f>
        <v>0</v>
      </c>
      <c r="K200" s="73">
        <f t="shared" si="126"/>
        <v>0</v>
      </c>
      <c r="L200" s="73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6">
        <f>ROUND((BerM1!I200+BerM2!I200+BerM3!I200)/(malu1+malu2+malu3),2)</f>
        <v>0</v>
      </c>
      <c r="Q200" s="6">
        <f>ROUND((BerM1!J200+BerM2!J200+BerM3!J200)/(dima1+dima2+dima3),2)</f>
        <v>0</v>
      </c>
      <c r="R200" s="6">
        <f>ROUND((BerM1!K200+BerM2!K200+BerM3!K200)/(wome1+wome2+wome3),2)</f>
        <v>0</v>
      </c>
      <c r="S200" s="6">
        <f>ROUND((BerM1!L200+BerM2!L200+BerM3!L200)/(doje1+doje2+doje3),2)</f>
        <v>0</v>
      </c>
      <c r="T200" s="6">
        <f>ROUND((BerM1!M200+BerM2!M200+BerM3!M200)/(vrve1+vrve2+vrve3),2)</f>
        <v>0</v>
      </c>
      <c r="U200" s="6">
        <f>ROUND((BerM1!N200+BerM2!N200+BerM3!N200)/(zasa1+zasa2+zasa3),2)</f>
        <v>0</v>
      </c>
      <c r="V200" s="6">
        <f>ROUND((BerM1!O200+BerM2!O200+BerM3!O200)/(zodi1+zodi2+zodi3),2)</f>
        <v>0</v>
      </c>
      <c r="W200" s="6">
        <f>ROUND(('M1-In'!U200+'M2-In'!U200+'M3-In'!U200)*7/(malu1+malu2+malu3+dima1+dima2+dima3+wome1+wome2+wome3+doje1+doje2+doje3+vrve1+vrve2+vrve3+zasa1+zasa2+zasa3+zodi1+zodi2+zodi3),2)</f>
        <v>0</v>
      </c>
      <c r="X200" s="6">
        <f t="shared" si="144"/>
        <v>0</v>
      </c>
      <c r="Y200" s="16">
        <f t="shared" si="145"/>
        <v>0</v>
      </c>
      <c r="Z200" s="42">
        <f t="shared" si="146"/>
        <v>1</v>
      </c>
      <c r="AA200" s="16" t="str">
        <f t="shared" si="147"/>
        <v>Teilzeit</v>
      </c>
      <c r="AB200" s="16">
        <f>'M1-In'!AG200+'M1-In'!AH200+'M2-In'!AG200+'M2-In'!AH200+'M3-In'!AG200+'M3-In'!AH200</f>
        <v>0</v>
      </c>
      <c r="AC200" s="16">
        <f t="shared" si="148"/>
        <v>0</v>
      </c>
      <c r="AD200" s="16">
        <f t="shared" si="129"/>
        <v>0</v>
      </c>
      <c r="AE200" s="16">
        <f>'M1-In'!AI200+'M2-In'!AI200+'M3-In'!AI200</f>
        <v>0</v>
      </c>
      <c r="AF200" s="16">
        <f t="shared" si="149"/>
        <v>0</v>
      </c>
      <c r="AG200" s="16">
        <f t="shared" si="130"/>
        <v>0</v>
      </c>
      <c r="AH200" s="16">
        <f>'M1-In'!AJ200+'M2-In'!AJ200+'M3-In'!AJ200</f>
        <v>0</v>
      </c>
      <c r="AI200" s="16">
        <f t="shared" si="150"/>
        <v>0</v>
      </c>
      <c r="AJ200" s="16">
        <f t="shared" si="131"/>
        <v>0</v>
      </c>
      <c r="AK200" s="16">
        <f>'M1-In'!AK200+'M2-In'!AK200+'M3-In'!AK200</f>
        <v>0</v>
      </c>
      <c r="AL200" s="16">
        <f t="shared" si="151"/>
        <v>0</v>
      </c>
      <c r="AM200" s="16">
        <f t="shared" si="132"/>
        <v>0</v>
      </c>
      <c r="AN200" s="16">
        <f>'M1-In'!AL200+'M2-In'!AL200+'M3-In'!AL200</f>
        <v>0</v>
      </c>
      <c r="AO200" s="16">
        <f t="shared" si="152"/>
        <v>0</v>
      </c>
      <c r="AP200" s="16">
        <f t="shared" si="133"/>
        <v>0</v>
      </c>
      <c r="AQ200" s="16">
        <f>'M1-In'!AM200+'M2-In'!AM200+'M3-In'!AM200</f>
        <v>0</v>
      </c>
      <c r="AR200" s="16">
        <f t="shared" si="153"/>
        <v>0</v>
      </c>
      <c r="AS200" s="16">
        <f t="shared" si="134"/>
        <v>0</v>
      </c>
      <c r="AT200" s="16">
        <f>BerM1!AO200+BerM2!AO200+BerM3!AO200</f>
        <v>0</v>
      </c>
      <c r="AU200" s="16">
        <f t="shared" si="154"/>
        <v>0</v>
      </c>
      <c r="AV200" s="16">
        <f t="shared" si="135"/>
        <v>0</v>
      </c>
      <c r="AW200" s="16">
        <f ca="1">IF(A200=1,"Verbessern",MIN(gmk,BerM1!AQ200+BerM2!AQ200+BerM3!AQ200))</f>
        <v>0</v>
      </c>
      <c r="AX200" s="16">
        <f t="shared" ca="1" si="136"/>
        <v>0</v>
      </c>
      <c r="AY200" s="16">
        <f t="shared" ca="1" si="137"/>
        <v>0</v>
      </c>
      <c r="AZ200" s="16">
        <f t="shared" ca="1" si="138"/>
        <v>0</v>
      </c>
      <c r="BA200" s="6">
        <f t="shared" si="155"/>
        <v>0</v>
      </c>
      <c r="BB200" s="6">
        <f t="shared" si="139"/>
        <v>0</v>
      </c>
      <c r="BC200" s="285">
        <f t="shared" si="156"/>
        <v>0</v>
      </c>
      <c r="BD200" s="16">
        <f t="shared" ca="1" si="140"/>
        <v>0</v>
      </c>
      <c r="BE200" s="42">
        <f t="shared" ca="1" si="141"/>
        <v>0</v>
      </c>
      <c r="BF200" s="16">
        <f ca="1">IF(A200=1,"Verbessern",BerM1!AT200+BerM2!AT200+BerM3!AT200)</f>
        <v>0</v>
      </c>
      <c r="BG200" s="16">
        <f t="shared" ca="1" si="157"/>
        <v>0</v>
      </c>
      <c r="BH200" s="16">
        <f t="shared" ca="1" si="158"/>
        <v>0</v>
      </c>
      <c r="BI200" s="16">
        <f t="shared" ca="1" si="159"/>
        <v>0</v>
      </c>
      <c r="BJ200" s="16">
        <f t="shared" ca="1" si="160"/>
        <v>0</v>
      </c>
      <c r="BK200" s="16">
        <f t="shared" ca="1" si="142"/>
        <v>0</v>
      </c>
      <c r="BL200" s="6">
        <f t="shared" ca="1" si="143"/>
        <v>0</v>
      </c>
      <c r="BM200" s="92">
        <f t="shared" ca="1" si="161"/>
        <v>0</v>
      </c>
      <c r="BN200" s="16">
        <f t="shared" ca="1" si="162"/>
        <v>0</v>
      </c>
      <c r="BO200" s="16" t="str">
        <f t="shared" si="163"/>
        <v>OK</v>
      </c>
      <c r="BP200" s="16">
        <f t="shared" si="164"/>
        <v>0</v>
      </c>
      <c r="BQ200" s="93"/>
      <c r="BR200" s="16">
        <f t="shared" si="165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43101</v>
      </c>
      <c r="D201" s="65">
        <f>Ident!F201-C201+1-(INT((CHOOSE(WEEKDAY(C201),0,1,2,3,4,5,6)+(Ident!F201-C201+1))/7))-(INT((CHOOSE(WEEKDAY(C201),6,0,1,2,3,4,5)+(Ident!F201-C201+1))/7))</f>
        <v>-30785</v>
      </c>
      <c r="E201" s="6">
        <f>Kal!B$13-C201+1-(INT((CHOOSE(WEEKDAY(C201),0,1,2,3,4,5,6)+(Kal!B$13-C201+1))/7))-(INT((CHOOSE(WEEKDAY(C201),6,0,1,2,3,4,5)+(Kal!B$13-C201+1))/7))</f>
        <v>65</v>
      </c>
      <c r="F201" s="6">
        <f>Ident!F201-Kal!A$11+1-(INT((CHOOSE(WEEKDAY(Kal!A$11),0,1,2,3,4,5,6)+(Ident!F201-Kal!A$11+1))/7))-(INT((CHOOSE(WEEKDAY(Kal!A$11),6,0,1,2,3,4,5)+(Ident!F201-Kal!A$11+1))/7))</f>
        <v>-30785</v>
      </c>
      <c r="G201" s="6">
        <f>IF(AND(Ident!E201&lt;&gt;0,Ident!F201&lt;&gt;0),D201,IF(AND(Ident!E201&lt;&gt;0,Ident!F201=0),E201,IF(AND(Ident!E201=0,Ident!F201&lt;&gt;0),F201,ad5kw)))</f>
        <v>65</v>
      </c>
      <c r="H201" s="75">
        <f>ROUND(G201*Ident!L201,2)</f>
        <v>0</v>
      </c>
      <c r="I201" s="82"/>
      <c r="J201" s="73">
        <f>BerM1!W201+BerM2!W201+BerM3!W201</f>
        <v>0</v>
      </c>
      <c r="K201" s="73">
        <f t="shared" si="126"/>
        <v>0</v>
      </c>
      <c r="L201" s="73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6">
        <f>ROUND((BerM1!I201+BerM2!I201+BerM3!I201)/(malu1+malu2+malu3),2)</f>
        <v>0</v>
      </c>
      <c r="Q201" s="6">
        <f>ROUND((BerM1!J201+BerM2!J201+BerM3!J201)/(dima1+dima2+dima3),2)</f>
        <v>0</v>
      </c>
      <c r="R201" s="6">
        <f>ROUND((BerM1!K201+BerM2!K201+BerM3!K201)/(wome1+wome2+wome3),2)</f>
        <v>0</v>
      </c>
      <c r="S201" s="6">
        <f>ROUND((BerM1!L201+BerM2!L201+BerM3!L201)/(doje1+doje2+doje3),2)</f>
        <v>0</v>
      </c>
      <c r="T201" s="6">
        <f>ROUND((BerM1!M201+BerM2!M201+BerM3!M201)/(vrve1+vrve2+vrve3),2)</f>
        <v>0</v>
      </c>
      <c r="U201" s="6">
        <f>ROUND((BerM1!N201+BerM2!N201+BerM3!N201)/(zasa1+zasa2+zasa3),2)</f>
        <v>0</v>
      </c>
      <c r="V201" s="6">
        <f>ROUND((BerM1!O201+BerM2!O201+BerM3!O201)/(zodi1+zodi2+zodi3),2)</f>
        <v>0</v>
      </c>
      <c r="W201" s="6">
        <f>ROUND(('M1-In'!U201+'M2-In'!U201+'M3-In'!U201)*7/(malu1+malu2+malu3+dima1+dima2+dima3+wome1+wome2+wome3+doje1+doje2+doje3+vrve1+vrve2+vrve3+zasa1+zasa2+zasa3+zodi1+zodi2+zodi3),2)</f>
        <v>0</v>
      </c>
      <c r="X201" s="6">
        <f t="shared" si="144"/>
        <v>0</v>
      </c>
      <c r="Y201" s="16">
        <f t="shared" si="145"/>
        <v>0</v>
      </c>
      <c r="Z201" s="42">
        <f t="shared" si="146"/>
        <v>1</v>
      </c>
      <c r="AA201" s="16" t="str">
        <f t="shared" si="147"/>
        <v>Teilzeit</v>
      </c>
      <c r="AB201" s="16">
        <f>'M1-In'!AG201+'M1-In'!AH201+'M2-In'!AG201+'M2-In'!AH201+'M3-In'!AG201+'M3-In'!AH201</f>
        <v>0</v>
      </c>
      <c r="AC201" s="16">
        <f t="shared" si="148"/>
        <v>0</v>
      </c>
      <c r="AD201" s="16">
        <f t="shared" si="129"/>
        <v>0</v>
      </c>
      <c r="AE201" s="16">
        <f>'M1-In'!AI201+'M2-In'!AI201+'M3-In'!AI201</f>
        <v>0</v>
      </c>
      <c r="AF201" s="16">
        <f t="shared" si="149"/>
        <v>0</v>
      </c>
      <c r="AG201" s="16">
        <f t="shared" si="130"/>
        <v>0</v>
      </c>
      <c r="AH201" s="16">
        <f>'M1-In'!AJ201+'M2-In'!AJ201+'M3-In'!AJ201</f>
        <v>0</v>
      </c>
      <c r="AI201" s="16">
        <f t="shared" si="150"/>
        <v>0</v>
      </c>
      <c r="AJ201" s="16">
        <f t="shared" si="131"/>
        <v>0</v>
      </c>
      <c r="AK201" s="16">
        <f>'M1-In'!AK201+'M2-In'!AK201+'M3-In'!AK201</f>
        <v>0</v>
      </c>
      <c r="AL201" s="16">
        <f t="shared" si="151"/>
        <v>0</v>
      </c>
      <c r="AM201" s="16">
        <f t="shared" si="132"/>
        <v>0</v>
      </c>
      <c r="AN201" s="16">
        <f>'M1-In'!AL201+'M2-In'!AL201+'M3-In'!AL201</f>
        <v>0</v>
      </c>
      <c r="AO201" s="16">
        <f t="shared" si="152"/>
        <v>0</v>
      </c>
      <c r="AP201" s="16">
        <f t="shared" si="133"/>
        <v>0</v>
      </c>
      <c r="AQ201" s="16">
        <f>'M1-In'!AM201+'M2-In'!AM201+'M3-In'!AM201</f>
        <v>0</v>
      </c>
      <c r="AR201" s="16">
        <f t="shared" si="153"/>
        <v>0</v>
      </c>
      <c r="AS201" s="16">
        <f t="shared" si="134"/>
        <v>0</v>
      </c>
      <c r="AT201" s="16">
        <f>BerM1!AO201+BerM2!AO201+BerM3!AO201</f>
        <v>0</v>
      </c>
      <c r="AU201" s="16">
        <f t="shared" si="154"/>
        <v>0</v>
      </c>
      <c r="AV201" s="16">
        <f t="shared" si="135"/>
        <v>0</v>
      </c>
      <c r="AW201" s="16">
        <f ca="1">IF(A201=1,"Verbessern",MIN(gmk,BerM1!AQ201+BerM2!AQ201+BerM3!AQ201))</f>
        <v>0</v>
      </c>
      <c r="AX201" s="16">
        <f t="shared" ca="1" si="136"/>
        <v>0</v>
      </c>
      <c r="AY201" s="16">
        <f t="shared" ca="1" si="137"/>
        <v>0</v>
      </c>
      <c r="AZ201" s="16">
        <f t="shared" ca="1" si="138"/>
        <v>0</v>
      </c>
      <c r="BA201" s="6">
        <f t="shared" si="155"/>
        <v>0</v>
      </c>
      <c r="BB201" s="6">
        <f t="shared" si="139"/>
        <v>0</v>
      </c>
      <c r="BC201" s="285">
        <f t="shared" si="156"/>
        <v>0</v>
      </c>
      <c r="BD201" s="16">
        <f t="shared" ca="1" si="140"/>
        <v>0</v>
      </c>
      <c r="BE201" s="42">
        <f t="shared" ca="1" si="141"/>
        <v>0</v>
      </c>
      <c r="BF201" s="16">
        <f ca="1">IF(A201=1,"Verbessern",BerM1!AT201+BerM2!AT201+BerM3!AT201)</f>
        <v>0</v>
      </c>
      <c r="BG201" s="16">
        <f t="shared" ca="1" si="157"/>
        <v>0</v>
      </c>
      <c r="BH201" s="16">
        <f t="shared" ca="1" si="158"/>
        <v>0</v>
      </c>
      <c r="BI201" s="16">
        <f t="shared" ca="1" si="159"/>
        <v>0</v>
      </c>
      <c r="BJ201" s="16">
        <f t="shared" ca="1" si="160"/>
        <v>0</v>
      </c>
      <c r="BK201" s="16">
        <f t="shared" ca="1" si="142"/>
        <v>0</v>
      </c>
      <c r="BL201" s="6">
        <f t="shared" ca="1" si="143"/>
        <v>0</v>
      </c>
      <c r="BM201" s="92">
        <f t="shared" ca="1" si="161"/>
        <v>0</v>
      </c>
      <c r="BN201" s="16">
        <f t="shared" ca="1" si="162"/>
        <v>0</v>
      </c>
      <c r="BO201" s="16" t="str">
        <f t="shared" si="163"/>
        <v>OK</v>
      </c>
      <c r="BP201" s="16">
        <f t="shared" si="164"/>
        <v>0</v>
      </c>
      <c r="BQ201" s="93"/>
      <c r="BR201" s="16">
        <f t="shared" si="165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43101</v>
      </c>
      <c r="D202" s="65">
        <f>Ident!F202-C202+1-(INT((CHOOSE(WEEKDAY(C202),0,1,2,3,4,5,6)+(Ident!F202-C202+1))/7))-(INT((CHOOSE(WEEKDAY(C202),6,0,1,2,3,4,5)+(Ident!F202-C202+1))/7))</f>
        <v>-30785</v>
      </c>
      <c r="E202" s="6">
        <f>Kal!B$13-C202+1-(INT((CHOOSE(WEEKDAY(C202),0,1,2,3,4,5,6)+(Kal!B$13-C202+1))/7))-(INT((CHOOSE(WEEKDAY(C202),6,0,1,2,3,4,5)+(Kal!B$13-C202+1))/7))</f>
        <v>65</v>
      </c>
      <c r="F202" s="6">
        <f>Ident!F202-Kal!A$11+1-(INT((CHOOSE(WEEKDAY(Kal!A$11),0,1,2,3,4,5,6)+(Ident!F202-Kal!A$11+1))/7))-(INT((CHOOSE(WEEKDAY(Kal!A$11),6,0,1,2,3,4,5)+(Ident!F202-Kal!A$11+1))/7))</f>
        <v>-30785</v>
      </c>
      <c r="G202" s="6">
        <f>IF(AND(Ident!E202&lt;&gt;0,Ident!F202&lt;&gt;0),D202,IF(AND(Ident!E202&lt;&gt;0,Ident!F202=0),E202,IF(AND(Ident!E202=0,Ident!F202&lt;&gt;0),F202,ad5kw)))</f>
        <v>65</v>
      </c>
      <c r="H202" s="75">
        <f>ROUND(G202*Ident!L202,2)</f>
        <v>0</v>
      </c>
      <c r="I202" s="82"/>
      <c r="J202" s="73">
        <f>BerM1!W202+BerM2!W202+BerM3!W202</f>
        <v>0</v>
      </c>
      <c r="K202" s="73">
        <f t="shared" si="126"/>
        <v>0</v>
      </c>
      <c r="L202" s="73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6">
        <f>ROUND((BerM1!I202+BerM2!I202+BerM3!I202)/(malu1+malu2+malu3),2)</f>
        <v>0</v>
      </c>
      <c r="Q202" s="6">
        <f>ROUND((BerM1!J202+BerM2!J202+BerM3!J202)/(dima1+dima2+dima3),2)</f>
        <v>0</v>
      </c>
      <c r="R202" s="6">
        <f>ROUND((BerM1!K202+BerM2!K202+BerM3!K202)/(wome1+wome2+wome3),2)</f>
        <v>0</v>
      </c>
      <c r="S202" s="6">
        <f>ROUND((BerM1!L202+BerM2!L202+BerM3!L202)/(doje1+doje2+doje3),2)</f>
        <v>0</v>
      </c>
      <c r="T202" s="6">
        <f>ROUND((BerM1!M202+BerM2!M202+BerM3!M202)/(vrve1+vrve2+vrve3),2)</f>
        <v>0</v>
      </c>
      <c r="U202" s="6">
        <f>ROUND((BerM1!N202+BerM2!N202+BerM3!N202)/(zasa1+zasa2+zasa3),2)</f>
        <v>0</v>
      </c>
      <c r="V202" s="6">
        <f>ROUND((BerM1!O202+BerM2!O202+BerM3!O202)/(zodi1+zodi2+zodi3),2)</f>
        <v>0</v>
      </c>
      <c r="W202" s="6">
        <f>ROUND(('M1-In'!U202+'M2-In'!U202+'M3-In'!U202)*7/(malu1+malu2+malu3+dima1+dima2+dima3+wome1+wome2+wome3+doje1+doje2+doje3+vrve1+vrve2+vrve3+zasa1+zasa2+zasa3+zodi1+zodi2+zodi3),2)</f>
        <v>0</v>
      </c>
      <c r="X202" s="6">
        <f t="shared" si="144"/>
        <v>0</v>
      </c>
      <c r="Y202" s="16">
        <f t="shared" si="145"/>
        <v>0</v>
      </c>
      <c r="Z202" s="42">
        <f t="shared" si="146"/>
        <v>1</v>
      </c>
      <c r="AA202" s="16" t="str">
        <f t="shared" si="147"/>
        <v>Teilzeit</v>
      </c>
      <c r="AB202" s="16">
        <f>'M1-In'!AG202+'M1-In'!AH202+'M2-In'!AG202+'M2-In'!AH202+'M3-In'!AG202+'M3-In'!AH202</f>
        <v>0</v>
      </c>
      <c r="AC202" s="16">
        <f t="shared" si="148"/>
        <v>0</v>
      </c>
      <c r="AD202" s="16">
        <f t="shared" si="129"/>
        <v>0</v>
      </c>
      <c r="AE202" s="16">
        <f>'M1-In'!AI202+'M2-In'!AI202+'M3-In'!AI202</f>
        <v>0</v>
      </c>
      <c r="AF202" s="16">
        <f t="shared" si="149"/>
        <v>0</v>
      </c>
      <c r="AG202" s="16">
        <f t="shared" si="130"/>
        <v>0</v>
      </c>
      <c r="AH202" s="16">
        <f>'M1-In'!AJ202+'M2-In'!AJ202+'M3-In'!AJ202</f>
        <v>0</v>
      </c>
      <c r="AI202" s="16">
        <f t="shared" si="150"/>
        <v>0</v>
      </c>
      <c r="AJ202" s="16">
        <f t="shared" si="131"/>
        <v>0</v>
      </c>
      <c r="AK202" s="16">
        <f>'M1-In'!AK202+'M2-In'!AK202+'M3-In'!AK202</f>
        <v>0</v>
      </c>
      <c r="AL202" s="16">
        <f t="shared" si="151"/>
        <v>0</v>
      </c>
      <c r="AM202" s="16">
        <f t="shared" si="132"/>
        <v>0</v>
      </c>
      <c r="AN202" s="16">
        <f>'M1-In'!AL202+'M2-In'!AL202+'M3-In'!AL202</f>
        <v>0</v>
      </c>
      <c r="AO202" s="16">
        <f t="shared" si="152"/>
        <v>0</v>
      </c>
      <c r="AP202" s="16">
        <f t="shared" si="133"/>
        <v>0</v>
      </c>
      <c r="AQ202" s="16">
        <f>'M1-In'!AM202+'M2-In'!AM202+'M3-In'!AM202</f>
        <v>0</v>
      </c>
      <c r="AR202" s="16">
        <f t="shared" si="153"/>
        <v>0</v>
      </c>
      <c r="AS202" s="16">
        <f t="shared" si="134"/>
        <v>0</v>
      </c>
      <c r="AT202" s="16">
        <f>BerM1!AO202+BerM2!AO202+BerM3!AO202</f>
        <v>0</v>
      </c>
      <c r="AU202" s="16">
        <f t="shared" si="154"/>
        <v>0</v>
      </c>
      <c r="AV202" s="16">
        <f t="shared" si="135"/>
        <v>0</v>
      </c>
      <c r="AW202" s="16">
        <f ca="1">IF(A202=1,"Verbessern",MIN(gmk,BerM1!AQ202+BerM2!AQ202+BerM3!AQ202))</f>
        <v>0</v>
      </c>
      <c r="AX202" s="16">
        <f t="shared" ca="1" si="136"/>
        <v>0</v>
      </c>
      <c r="AY202" s="16">
        <f t="shared" ca="1" si="137"/>
        <v>0</v>
      </c>
      <c r="AZ202" s="16">
        <f t="shared" ca="1" si="138"/>
        <v>0</v>
      </c>
      <c r="BA202" s="6">
        <f t="shared" si="155"/>
        <v>0</v>
      </c>
      <c r="BB202" s="6">
        <f t="shared" si="139"/>
        <v>0</v>
      </c>
      <c r="BC202" s="285">
        <f t="shared" si="156"/>
        <v>0</v>
      </c>
      <c r="BD202" s="16">
        <f t="shared" ca="1" si="140"/>
        <v>0</v>
      </c>
      <c r="BE202" s="42">
        <f t="shared" ca="1" si="141"/>
        <v>0</v>
      </c>
      <c r="BF202" s="16">
        <f ca="1">IF(A202=1,"Verbessern",BerM1!AT202+BerM2!AT202+BerM3!AT202)</f>
        <v>0</v>
      </c>
      <c r="BG202" s="16">
        <f t="shared" ca="1" si="157"/>
        <v>0</v>
      </c>
      <c r="BH202" s="16">
        <f t="shared" ca="1" si="158"/>
        <v>0</v>
      </c>
      <c r="BI202" s="16">
        <f t="shared" ca="1" si="159"/>
        <v>0</v>
      </c>
      <c r="BJ202" s="16">
        <f t="shared" ca="1" si="160"/>
        <v>0</v>
      </c>
      <c r="BK202" s="16">
        <f t="shared" ca="1" si="142"/>
        <v>0</v>
      </c>
      <c r="BL202" s="6">
        <f t="shared" ca="1" si="143"/>
        <v>0</v>
      </c>
      <c r="BM202" s="92">
        <f t="shared" ca="1" si="161"/>
        <v>0</v>
      </c>
      <c r="BN202" s="16">
        <f t="shared" ca="1" si="162"/>
        <v>0</v>
      </c>
      <c r="BO202" s="16" t="str">
        <f t="shared" si="163"/>
        <v>OK</v>
      </c>
      <c r="BP202" s="16">
        <f t="shared" si="164"/>
        <v>0</v>
      </c>
      <c r="BQ202" s="93"/>
      <c r="BR202" s="16">
        <f t="shared" si="165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43101</v>
      </c>
      <c r="D203" s="65">
        <f>Ident!F203-C203+1-(INT((CHOOSE(WEEKDAY(C203),0,1,2,3,4,5,6)+(Ident!F203-C203+1))/7))-(INT((CHOOSE(WEEKDAY(C203),6,0,1,2,3,4,5)+(Ident!F203-C203+1))/7))</f>
        <v>-30785</v>
      </c>
      <c r="E203" s="6">
        <f>Kal!B$13-C203+1-(INT((CHOOSE(WEEKDAY(C203),0,1,2,3,4,5,6)+(Kal!B$13-C203+1))/7))-(INT((CHOOSE(WEEKDAY(C203),6,0,1,2,3,4,5)+(Kal!B$13-C203+1))/7))</f>
        <v>65</v>
      </c>
      <c r="F203" s="6">
        <f>Ident!F203-Kal!A$11+1-(INT((CHOOSE(WEEKDAY(Kal!A$11),0,1,2,3,4,5,6)+(Ident!F203-Kal!A$11+1))/7))-(INT((CHOOSE(WEEKDAY(Kal!A$11),6,0,1,2,3,4,5)+(Ident!F203-Kal!A$11+1))/7))</f>
        <v>-30785</v>
      </c>
      <c r="G203" s="6">
        <f>IF(AND(Ident!E203&lt;&gt;0,Ident!F203&lt;&gt;0),D203,IF(AND(Ident!E203&lt;&gt;0,Ident!F203=0),E203,IF(AND(Ident!E203=0,Ident!F203&lt;&gt;0),F203,ad5kw)))</f>
        <v>65</v>
      </c>
      <c r="H203" s="75">
        <f>ROUND(G203*Ident!L203,2)</f>
        <v>0</v>
      </c>
      <c r="I203" s="82"/>
      <c r="J203" s="73">
        <f>BerM1!W203+BerM2!W203+BerM3!W203</f>
        <v>0</v>
      </c>
      <c r="K203" s="73">
        <f t="shared" si="126"/>
        <v>0</v>
      </c>
      <c r="L203" s="73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6">
        <f>ROUND((BerM1!I203+BerM2!I203+BerM3!I203)/(malu1+malu2+malu3),2)</f>
        <v>0</v>
      </c>
      <c r="Q203" s="6">
        <f>ROUND((BerM1!J203+BerM2!J203+BerM3!J203)/(dima1+dima2+dima3),2)</f>
        <v>0</v>
      </c>
      <c r="R203" s="6">
        <f>ROUND((BerM1!K203+BerM2!K203+BerM3!K203)/(wome1+wome2+wome3),2)</f>
        <v>0</v>
      </c>
      <c r="S203" s="6">
        <f>ROUND((BerM1!L203+BerM2!L203+BerM3!L203)/(doje1+doje2+doje3),2)</f>
        <v>0</v>
      </c>
      <c r="T203" s="6">
        <f>ROUND((BerM1!M203+BerM2!M203+BerM3!M203)/(vrve1+vrve2+vrve3),2)</f>
        <v>0</v>
      </c>
      <c r="U203" s="6">
        <f>ROUND((BerM1!N203+BerM2!N203+BerM3!N203)/(zasa1+zasa2+zasa3),2)</f>
        <v>0</v>
      </c>
      <c r="V203" s="6">
        <f>ROUND((BerM1!O203+BerM2!O203+BerM3!O203)/(zodi1+zodi2+zodi3),2)</f>
        <v>0</v>
      </c>
      <c r="W203" s="6">
        <f>ROUND(('M1-In'!U203+'M2-In'!U203+'M3-In'!U203)*7/(malu1+malu2+malu3+dima1+dima2+dima3+wome1+wome2+wome3+doje1+doje2+doje3+vrve1+vrve2+vrve3+zasa1+zasa2+zasa3+zodi1+zodi2+zodi3),2)</f>
        <v>0</v>
      </c>
      <c r="X203" s="6">
        <f t="shared" si="144"/>
        <v>0</v>
      </c>
      <c r="Y203" s="16">
        <f t="shared" si="145"/>
        <v>0</v>
      </c>
      <c r="Z203" s="42">
        <f t="shared" si="146"/>
        <v>1</v>
      </c>
      <c r="AA203" s="16" t="str">
        <f t="shared" si="147"/>
        <v>Teilzeit</v>
      </c>
      <c r="AB203" s="16">
        <f>'M1-In'!AG203+'M1-In'!AH203+'M2-In'!AG203+'M2-In'!AH203+'M3-In'!AG203+'M3-In'!AH203</f>
        <v>0</v>
      </c>
      <c r="AC203" s="16">
        <f t="shared" si="148"/>
        <v>0</v>
      </c>
      <c r="AD203" s="16">
        <f t="shared" si="129"/>
        <v>0</v>
      </c>
      <c r="AE203" s="16">
        <f>'M1-In'!AI203+'M2-In'!AI203+'M3-In'!AI203</f>
        <v>0</v>
      </c>
      <c r="AF203" s="16">
        <f t="shared" si="149"/>
        <v>0</v>
      </c>
      <c r="AG203" s="16">
        <f t="shared" si="130"/>
        <v>0</v>
      </c>
      <c r="AH203" s="16">
        <f>'M1-In'!AJ203+'M2-In'!AJ203+'M3-In'!AJ203</f>
        <v>0</v>
      </c>
      <c r="AI203" s="16">
        <f t="shared" si="150"/>
        <v>0</v>
      </c>
      <c r="AJ203" s="16">
        <f t="shared" si="131"/>
        <v>0</v>
      </c>
      <c r="AK203" s="16">
        <f>'M1-In'!AK203+'M2-In'!AK203+'M3-In'!AK203</f>
        <v>0</v>
      </c>
      <c r="AL203" s="16">
        <f t="shared" si="151"/>
        <v>0</v>
      </c>
      <c r="AM203" s="16">
        <f t="shared" si="132"/>
        <v>0</v>
      </c>
      <c r="AN203" s="16">
        <f>'M1-In'!AL203+'M2-In'!AL203+'M3-In'!AL203</f>
        <v>0</v>
      </c>
      <c r="AO203" s="16">
        <f t="shared" si="152"/>
        <v>0</v>
      </c>
      <c r="AP203" s="16">
        <f t="shared" si="133"/>
        <v>0</v>
      </c>
      <c r="AQ203" s="16">
        <f>'M1-In'!AM203+'M2-In'!AM203+'M3-In'!AM203</f>
        <v>0</v>
      </c>
      <c r="AR203" s="16">
        <f t="shared" si="153"/>
        <v>0</v>
      </c>
      <c r="AS203" s="16">
        <f t="shared" si="134"/>
        <v>0</v>
      </c>
      <c r="AT203" s="16">
        <f>BerM1!AO203+BerM2!AO203+BerM3!AO203</f>
        <v>0</v>
      </c>
      <c r="AU203" s="16">
        <f t="shared" si="154"/>
        <v>0</v>
      </c>
      <c r="AV203" s="16">
        <f t="shared" si="135"/>
        <v>0</v>
      </c>
      <c r="AW203" s="16">
        <f ca="1">IF(A203=1,"Verbessern",MIN(gmk,BerM1!AQ203+BerM2!AQ203+BerM3!AQ203))</f>
        <v>0</v>
      </c>
      <c r="AX203" s="16">
        <f t="shared" ca="1" si="136"/>
        <v>0</v>
      </c>
      <c r="AY203" s="16">
        <f t="shared" ca="1" si="137"/>
        <v>0</v>
      </c>
      <c r="AZ203" s="16">
        <f t="shared" ca="1" si="138"/>
        <v>0</v>
      </c>
      <c r="BA203" s="6">
        <f t="shared" si="155"/>
        <v>0</v>
      </c>
      <c r="BB203" s="6">
        <f t="shared" si="139"/>
        <v>0</v>
      </c>
      <c r="BC203" s="285">
        <f t="shared" si="156"/>
        <v>0</v>
      </c>
      <c r="BD203" s="16">
        <f t="shared" ca="1" si="140"/>
        <v>0</v>
      </c>
      <c r="BE203" s="42">
        <f t="shared" ca="1" si="141"/>
        <v>0</v>
      </c>
      <c r="BF203" s="16">
        <f ca="1">IF(A203=1,"Verbessern",BerM1!AT203+BerM2!AT203+BerM3!AT203)</f>
        <v>0</v>
      </c>
      <c r="BG203" s="16">
        <f t="shared" ca="1" si="157"/>
        <v>0</v>
      </c>
      <c r="BH203" s="16">
        <f t="shared" ca="1" si="158"/>
        <v>0</v>
      </c>
      <c r="BI203" s="16">
        <f t="shared" ca="1" si="159"/>
        <v>0</v>
      </c>
      <c r="BJ203" s="16">
        <f t="shared" ca="1" si="160"/>
        <v>0</v>
      </c>
      <c r="BK203" s="16">
        <f t="shared" ca="1" si="142"/>
        <v>0</v>
      </c>
      <c r="BL203" s="6">
        <f t="shared" ca="1" si="143"/>
        <v>0</v>
      </c>
      <c r="BM203" s="92">
        <f t="shared" ca="1" si="161"/>
        <v>0</v>
      </c>
      <c r="BN203" s="16">
        <f t="shared" ca="1" si="162"/>
        <v>0</v>
      </c>
      <c r="BO203" s="16" t="str">
        <f t="shared" si="163"/>
        <v>OK</v>
      </c>
      <c r="BP203" s="16">
        <f t="shared" si="164"/>
        <v>0</v>
      </c>
      <c r="BQ203" s="93"/>
      <c r="BR203" s="16">
        <f t="shared" si="165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43101</v>
      </c>
      <c r="D204" s="65">
        <f>Ident!F204-C204+1-(INT((CHOOSE(WEEKDAY(C204),0,1,2,3,4,5,6)+(Ident!F204-C204+1))/7))-(INT((CHOOSE(WEEKDAY(C204),6,0,1,2,3,4,5)+(Ident!F204-C204+1))/7))</f>
        <v>-30785</v>
      </c>
      <c r="E204" s="6">
        <f>Kal!B$13-C204+1-(INT((CHOOSE(WEEKDAY(C204),0,1,2,3,4,5,6)+(Kal!B$13-C204+1))/7))-(INT((CHOOSE(WEEKDAY(C204),6,0,1,2,3,4,5)+(Kal!B$13-C204+1))/7))</f>
        <v>65</v>
      </c>
      <c r="F204" s="6">
        <f>Ident!F204-Kal!A$11+1-(INT((CHOOSE(WEEKDAY(Kal!A$11),0,1,2,3,4,5,6)+(Ident!F204-Kal!A$11+1))/7))-(INT((CHOOSE(WEEKDAY(Kal!A$11),6,0,1,2,3,4,5)+(Ident!F204-Kal!A$11+1))/7))</f>
        <v>-30785</v>
      </c>
      <c r="G204" s="6">
        <f>IF(AND(Ident!E204&lt;&gt;0,Ident!F204&lt;&gt;0),D204,IF(AND(Ident!E204&lt;&gt;0,Ident!F204=0),E204,IF(AND(Ident!E204=0,Ident!F204&lt;&gt;0),F204,ad5kw)))</f>
        <v>65</v>
      </c>
      <c r="H204" s="75">
        <f>ROUND(G204*Ident!L204,2)</f>
        <v>0</v>
      </c>
      <c r="I204" s="82"/>
      <c r="J204" s="73">
        <f>BerM1!W204+BerM2!W204+BerM3!W204</f>
        <v>0</v>
      </c>
      <c r="K204" s="73">
        <f t="shared" si="126"/>
        <v>0</v>
      </c>
      <c r="L204" s="73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6">
        <f>ROUND((BerM1!I204+BerM2!I204+BerM3!I204)/(malu1+malu2+malu3),2)</f>
        <v>0</v>
      </c>
      <c r="Q204" s="6">
        <f>ROUND((BerM1!J204+BerM2!J204+BerM3!J204)/(dima1+dima2+dima3),2)</f>
        <v>0</v>
      </c>
      <c r="R204" s="6">
        <f>ROUND((BerM1!K204+BerM2!K204+BerM3!K204)/(wome1+wome2+wome3),2)</f>
        <v>0</v>
      </c>
      <c r="S204" s="6">
        <f>ROUND((BerM1!L204+BerM2!L204+BerM3!L204)/(doje1+doje2+doje3),2)</f>
        <v>0</v>
      </c>
      <c r="T204" s="6">
        <f>ROUND((BerM1!M204+BerM2!M204+BerM3!M204)/(vrve1+vrve2+vrve3),2)</f>
        <v>0</v>
      </c>
      <c r="U204" s="6">
        <f>ROUND((BerM1!N204+BerM2!N204+BerM3!N204)/(zasa1+zasa2+zasa3),2)</f>
        <v>0</v>
      </c>
      <c r="V204" s="6">
        <f>ROUND((BerM1!O204+BerM2!O204+BerM3!O204)/(zodi1+zodi2+zodi3),2)</f>
        <v>0</v>
      </c>
      <c r="W204" s="6">
        <f>ROUND(('M1-In'!U204+'M2-In'!U204+'M3-In'!U204)*7/(malu1+malu2+malu3+dima1+dima2+dima3+wome1+wome2+wome3+doje1+doje2+doje3+vrve1+vrve2+vrve3+zasa1+zasa2+zasa3+zodi1+zodi2+zodi3),2)</f>
        <v>0</v>
      </c>
      <c r="X204" s="6">
        <f t="shared" si="144"/>
        <v>0</v>
      </c>
      <c r="Y204" s="16">
        <f t="shared" si="145"/>
        <v>0</v>
      </c>
      <c r="Z204" s="42">
        <f t="shared" si="146"/>
        <v>1</v>
      </c>
      <c r="AA204" s="16" t="str">
        <f t="shared" si="147"/>
        <v>Teilzeit</v>
      </c>
      <c r="AB204" s="16">
        <f>'M1-In'!AG204+'M1-In'!AH204+'M2-In'!AG204+'M2-In'!AH204+'M3-In'!AG204+'M3-In'!AH204</f>
        <v>0</v>
      </c>
      <c r="AC204" s="16">
        <f t="shared" si="148"/>
        <v>0</v>
      </c>
      <c r="AD204" s="16">
        <f t="shared" si="129"/>
        <v>0</v>
      </c>
      <c r="AE204" s="16">
        <f>'M1-In'!AI204+'M2-In'!AI204+'M3-In'!AI204</f>
        <v>0</v>
      </c>
      <c r="AF204" s="16">
        <f t="shared" si="149"/>
        <v>0</v>
      </c>
      <c r="AG204" s="16">
        <f t="shared" si="130"/>
        <v>0</v>
      </c>
      <c r="AH204" s="16">
        <f>'M1-In'!AJ204+'M2-In'!AJ204+'M3-In'!AJ204</f>
        <v>0</v>
      </c>
      <c r="AI204" s="16">
        <f t="shared" si="150"/>
        <v>0</v>
      </c>
      <c r="AJ204" s="16">
        <f t="shared" si="131"/>
        <v>0</v>
      </c>
      <c r="AK204" s="16">
        <f>'M1-In'!AK204+'M2-In'!AK204+'M3-In'!AK204</f>
        <v>0</v>
      </c>
      <c r="AL204" s="16">
        <f t="shared" si="151"/>
        <v>0</v>
      </c>
      <c r="AM204" s="16">
        <f t="shared" si="132"/>
        <v>0</v>
      </c>
      <c r="AN204" s="16">
        <f>'M1-In'!AL204+'M2-In'!AL204+'M3-In'!AL204</f>
        <v>0</v>
      </c>
      <c r="AO204" s="16">
        <f t="shared" si="152"/>
        <v>0</v>
      </c>
      <c r="AP204" s="16">
        <f t="shared" si="133"/>
        <v>0</v>
      </c>
      <c r="AQ204" s="16">
        <f>'M1-In'!AM204+'M2-In'!AM204+'M3-In'!AM204</f>
        <v>0</v>
      </c>
      <c r="AR204" s="16">
        <f t="shared" si="153"/>
        <v>0</v>
      </c>
      <c r="AS204" s="16">
        <f t="shared" si="134"/>
        <v>0</v>
      </c>
      <c r="AT204" s="16">
        <f>BerM1!AO204+BerM2!AO204+BerM3!AO204</f>
        <v>0</v>
      </c>
      <c r="AU204" s="16">
        <f t="shared" si="154"/>
        <v>0</v>
      </c>
      <c r="AV204" s="16">
        <f t="shared" si="135"/>
        <v>0</v>
      </c>
      <c r="AW204" s="16">
        <f ca="1">IF(A204=1,"Verbessern",MIN(gmk,BerM1!AQ204+BerM2!AQ204+BerM3!AQ204))</f>
        <v>0</v>
      </c>
      <c r="AX204" s="16">
        <f t="shared" ca="1" si="136"/>
        <v>0</v>
      </c>
      <c r="AY204" s="16">
        <f t="shared" ca="1" si="137"/>
        <v>0</v>
      </c>
      <c r="AZ204" s="16">
        <f t="shared" ca="1" si="138"/>
        <v>0</v>
      </c>
      <c r="BA204" s="6">
        <f t="shared" si="155"/>
        <v>0</v>
      </c>
      <c r="BB204" s="6">
        <f t="shared" si="139"/>
        <v>0</v>
      </c>
      <c r="BC204" s="285">
        <f t="shared" si="156"/>
        <v>0</v>
      </c>
      <c r="BD204" s="16">
        <f t="shared" ca="1" si="140"/>
        <v>0</v>
      </c>
      <c r="BE204" s="42">
        <f t="shared" ca="1" si="141"/>
        <v>0</v>
      </c>
      <c r="BF204" s="16">
        <f ca="1">IF(A204=1,"Verbessern",BerM1!AT204+BerM2!AT204+BerM3!AT204)</f>
        <v>0</v>
      </c>
      <c r="BG204" s="16">
        <f t="shared" ca="1" si="157"/>
        <v>0</v>
      </c>
      <c r="BH204" s="16">
        <f t="shared" ca="1" si="158"/>
        <v>0</v>
      </c>
      <c r="BI204" s="16">
        <f t="shared" ca="1" si="159"/>
        <v>0</v>
      </c>
      <c r="BJ204" s="16">
        <f t="shared" ca="1" si="160"/>
        <v>0</v>
      </c>
      <c r="BK204" s="16">
        <f t="shared" ca="1" si="142"/>
        <v>0</v>
      </c>
      <c r="BL204" s="6">
        <f t="shared" ca="1" si="143"/>
        <v>0</v>
      </c>
      <c r="BM204" s="92">
        <f t="shared" ca="1" si="161"/>
        <v>0</v>
      </c>
      <c r="BN204" s="16">
        <f t="shared" ca="1" si="162"/>
        <v>0</v>
      </c>
      <c r="BO204" s="16" t="str">
        <f t="shared" si="163"/>
        <v>OK</v>
      </c>
      <c r="BP204" s="16">
        <f t="shared" si="164"/>
        <v>0</v>
      </c>
      <c r="BQ204" s="93"/>
      <c r="BR204" s="16">
        <f t="shared" si="165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43101</v>
      </c>
      <c r="D205" s="65">
        <f>Ident!F205-C205+1-(INT((CHOOSE(WEEKDAY(C205),0,1,2,3,4,5,6)+(Ident!F205-C205+1))/7))-(INT((CHOOSE(WEEKDAY(C205),6,0,1,2,3,4,5)+(Ident!F205-C205+1))/7))</f>
        <v>-30785</v>
      </c>
      <c r="E205" s="6">
        <f>Kal!B$13-C205+1-(INT((CHOOSE(WEEKDAY(C205),0,1,2,3,4,5,6)+(Kal!B$13-C205+1))/7))-(INT((CHOOSE(WEEKDAY(C205),6,0,1,2,3,4,5)+(Kal!B$13-C205+1))/7))</f>
        <v>65</v>
      </c>
      <c r="F205" s="6">
        <f>Ident!F205-Kal!A$11+1-(INT((CHOOSE(WEEKDAY(Kal!A$11),0,1,2,3,4,5,6)+(Ident!F205-Kal!A$11+1))/7))-(INT((CHOOSE(WEEKDAY(Kal!A$11),6,0,1,2,3,4,5)+(Ident!F205-Kal!A$11+1))/7))</f>
        <v>-30785</v>
      </c>
      <c r="G205" s="6">
        <f>IF(AND(Ident!E205&lt;&gt;0,Ident!F205&lt;&gt;0),D205,IF(AND(Ident!E205&lt;&gt;0,Ident!F205=0),E205,IF(AND(Ident!E205=0,Ident!F205&lt;&gt;0),F205,ad5kw)))</f>
        <v>65</v>
      </c>
      <c r="H205" s="75">
        <f>ROUND(G205*Ident!L205,2)</f>
        <v>0</v>
      </c>
      <c r="I205" s="82"/>
      <c r="J205" s="73">
        <f>BerM1!W205+BerM2!W205+BerM3!W205</f>
        <v>0</v>
      </c>
      <c r="K205" s="73">
        <f t="shared" si="126"/>
        <v>0</v>
      </c>
      <c r="L205" s="73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6">
        <f>ROUND((BerM1!I205+BerM2!I205+BerM3!I205)/(malu1+malu2+malu3),2)</f>
        <v>0</v>
      </c>
      <c r="Q205" s="6">
        <f>ROUND((BerM1!J205+BerM2!J205+BerM3!J205)/(dima1+dima2+dima3),2)</f>
        <v>0</v>
      </c>
      <c r="R205" s="6">
        <f>ROUND((BerM1!K205+BerM2!K205+BerM3!K205)/(wome1+wome2+wome3),2)</f>
        <v>0</v>
      </c>
      <c r="S205" s="6">
        <f>ROUND((BerM1!L205+BerM2!L205+BerM3!L205)/(doje1+doje2+doje3),2)</f>
        <v>0</v>
      </c>
      <c r="T205" s="6">
        <f>ROUND((BerM1!M205+BerM2!M205+BerM3!M205)/(vrve1+vrve2+vrve3),2)</f>
        <v>0</v>
      </c>
      <c r="U205" s="6">
        <f>ROUND((BerM1!N205+BerM2!N205+BerM3!N205)/(zasa1+zasa2+zasa3),2)</f>
        <v>0</v>
      </c>
      <c r="V205" s="6">
        <f>ROUND((BerM1!O205+BerM2!O205+BerM3!O205)/(zodi1+zodi2+zodi3),2)</f>
        <v>0</v>
      </c>
      <c r="W205" s="6">
        <f>ROUND(('M1-In'!U205+'M2-In'!U205+'M3-In'!U205)*7/(malu1+malu2+malu3+dima1+dima2+dima3+wome1+wome2+wome3+doje1+doje2+doje3+vrve1+vrve2+vrve3+zasa1+zasa2+zasa3+zodi1+zodi2+zodi3),2)</f>
        <v>0</v>
      </c>
      <c r="X205" s="6">
        <f t="shared" si="144"/>
        <v>0</v>
      </c>
      <c r="Y205" s="16">
        <f t="shared" si="145"/>
        <v>0</v>
      </c>
      <c r="Z205" s="42">
        <f t="shared" si="146"/>
        <v>1</v>
      </c>
      <c r="AA205" s="16" t="str">
        <f t="shared" si="147"/>
        <v>Teilzeit</v>
      </c>
      <c r="AB205" s="16">
        <f>'M1-In'!AG205+'M1-In'!AH205+'M2-In'!AG205+'M2-In'!AH205+'M3-In'!AG205+'M3-In'!AH205</f>
        <v>0</v>
      </c>
      <c r="AC205" s="16">
        <f t="shared" si="148"/>
        <v>0</v>
      </c>
      <c r="AD205" s="16">
        <f t="shared" si="129"/>
        <v>0</v>
      </c>
      <c r="AE205" s="16">
        <f>'M1-In'!AI205+'M2-In'!AI205+'M3-In'!AI205</f>
        <v>0</v>
      </c>
      <c r="AF205" s="16">
        <f t="shared" si="149"/>
        <v>0</v>
      </c>
      <c r="AG205" s="16">
        <f t="shared" si="130"/>
        <v>0</v>
      </c>
      <c r="AH205" s="16">
        <f>'M1-In'!AJ205+'M2-In'!AJ205+'M3-In'!AJ205</f>
        <v>0</v>
      </c>
      <c r="AI205" s="16">
        <f t="shared" si="150"/>
        <v>0</v>
      </c>
      <c r="AJ205" s="16">
        <f t="shared" si="131"/>
        <v>0</v>
      </c>
      <c r="AK205" s="16">
        <f>'M1-In'!AK205+'M2-In'!AK205+'M3-In'!AK205</f>
        <v>0</v>
      </c>
      <c r="AL205" s="16">
        <f t="shared" si="151"/>
        <v>0</v>
      </c>
      <c r="AM205" s="16">
        <f t="shared" si="132"/>
        <v>0</v>
      </c>
      <c r="AN205" s="16">
        <f>'M1-In'!AL205+'M2-In'!AL205+'M3-In'!AL205</f>
        <v>0</v>
      </c>
      <c r="AO205" s="16">
        <f t="shared" si="152"/>
        <v>0</v>
      </c>
      <c r="AP205" s="16">
        <f t="shared" si="133"/>
        <v>0</v>
      </c>
      <c r="AQ205" s="16">
        <f>'M1-In'!AM205+'M2-In'!AM205+'M3-In'!AM205</f>
        <v>0</v>
      </c>
      <c r="AR205" s="16">
        <f t="shared" si="153"/>
        <v>0</v>
      </c>
      <c r="AS205" s="16">
        <f t="shared" si="134"/>
        <v>0</v>
      </c>
      <c r="AT205" s="16">
        <f>BerM1!AO205+BerM2!AO205+BerM3!AO205</f>
        <v>0</v>
      </c>
      <c r="AU205" s="16">
        <f t="shared" si="154"/>
        <v>0</v>
      </c>
      <c r="AV205" s="16">
        <f t="shared" si="135"/>
        <v>0</v>
      </c>
      <c r="AW205" s="16">
        <f ca="1">IF(A205=1,"Verbessern",MIN(gmk,BerM1!AQ205+BerM2!AQ205+BerM3!AQ205))</f>
        <v>0</v>
      </c>
      <c r="AX205" s="16">
        <f t="shared" ca="1" si="136"/>
        <v>0</v>
      </c>
      <c r="AY205" s="16">
        <f t="shared" ca="1" si="137"/>
        <v>0</v>
      </c>
      <c r="AZ205" s="16">
        <f t="shared" ca="1" si="138"/>
        <v>0</v>
      </c>
      <c r="BA205" s="6">
        <f t="shared" si="155"/>
        <v>0</v>
      </c>
      <c r="BB205" s="6">
        <f t="shared" si="139"/>
        <v>0</v>
      </c>
      <c r="BC205" s="285">
        <f t="shared" si="156"/>
        <v>0</v>
      </c>
      <c r="BD205" s="16">
        <f t="shared" ca="1" si="140"/>
        <v>0</v>
      </c>
      <c r="BE205" s="42">
        <f t="shared" ca="1" si="141"/>
        <v>0</v>
      </c>
      <c r="BF205" s="16">
        <f ca="1">IF(A205=1,"Verbessern",BerM1!AT205+BerM2!AT205+BerM3!AT205)</f>
        <v>0</v>
      </c>
      <c r="BG205" s="16">
        <f t="shared" ca="1" si="157"/>
        <v>0</v>
      </c>
      <c r="BH205" s="16">
        <f t="shared" ca="1" si="158"/>
        <v>0</v>
      </c>
      <c r="BI205" s="16">
        <f t="shared" ca="1" si="159"/>
        <v>0</v>
      </c>
      <c r="BJ205" s="16">
        <f t="shared" ca="1" si="160"/>
        <v>0</v>
      </c>
      <c r="BK205" s="16">
        <f t="shared" ca="1" si="142"/>
        <v>0</v>
      </c>
      <c r="BL205" s="6">
        <f t="shared" ca="1" si="143"/>
        <v>0</v>
      </c>
      <c r="BM205" s="92">
        <f t="shared" ca="1" si="161"/>
        <v>0</v>
      </c>
      <c r="BN205" s="16">
        <f t="shared" ca="1" si="162"/>
        <v>0</v>
      </c>
      <c r="BO205" s="16" t="str">
        <f t="shared" si="163"/>
        <v>OK</v>
      </c>
      <c r="BP205" s="16">
        <f t="shared" si="164"/>
        <v>0</v>
      </c>
      <c r="BQ205" s="93"/>
      <c r="BR205" s="16">
        <f t="shared" si="165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43101</v>
      </c>
      <c r="D206" s="65">
        <f>Ident!F206-C206+1-(INT((CHOOSE(WEEKDAY(C206),0,1,2,3,4,5,6)+(Ident!F206-C206+1))/7))-(INT((CHOOSE(WEEKDAY(C206),6,0,1,2,3,4,5)+(Ident!F206-C206+1))/7))</f>
        <v>-30785</v>
      </c>
      <c r="E206" s="6">
        <f>Kal!B$13-C206+1-(INT((CHOOSE(WEEKDAY(C206),0,1,2,3,4,5,6)+(Kal!B$13-C206+1))/7))-(INT((CHOOSE(WEEKDAY(C206),6,0,1,2,3,4,5)+(Kal!B$13-C206+1))/7))</f>
        <v>65</v>
      </c>
      <c r="F206" s="6">
        <f>Ident!F206-Kal!A$11+1-(INT((CHOOSE(WEEKDAY(Kal!A$11),0,1,2,3,4,5,6)+(Ident!F206-Kal!A$11+1))/7))-(INT((CHOOSE(WEEKDAY(Kal!A$11),6,0,1,2,3,4,5)+(Ident!F206-Kal!A$11+1))/7))</f>
        <v>-30785</v>
      </c>
      <c r="G206" s="6">
        <f>IF(AND(Ident!E206&lt;&gt;0,Ident!F206&lt;&gt;0),D206,IF(AND(Ident!E206&lt;&gt;0,Ident!F206=0),E206,IF(AND(Ident!E206=0,Ident!F206&lt;&gt;0),F206,ad5kw)))</f>
        <v>65</v>
      </c>
      <c r="H206" s="75">
        <f>ROUND(G206*Ident!L206,2)</f>
        <v>0</v>
      </c>
      <c r="I206" s="82"/>
      <c r="J206" s="73">
        <f>BerM1!W206+BerM2!W206+BerM3!W206</f>
        <v>0</v>
      </c>
      <c r="K206" s="73">
        <f t="shared" si="126"/>
        <v>0</v>
      </c>
      <c r="L206" s="73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6">
        <f>ROUND((BerM1!I206+BerM2!I206+BerM3!I206)/(malu1+malu2+malu3),2)</f>
        <v>0</v>
      </c>
      <c r="Q206" s="6">
        <f>ROUND((BerM1!J206+BerM2!J206+BerM3!J206)/(dima1+dima2+dima3),2)</f>
        <v>0</v>
      </c>
      <c r="R206" s="6">
        <f>ROUND((BerM1!K206+BerM2!K206+BerM3!K206)/(wome1+wome2+wome3),2)</f>
        <v>0</v>
      </c>
      <c r="S206" s="6">
        <f>ROUND((BerM1!L206+BerM2!L206+BerM3!L206)/(doje1+doje2+doje3),2)</f>
        <v>0</v>
      </c>
      <c r="T206" s="6">
        <f>ROUND((BerM1!M206+BerM2!M206+BerM3!M206)/(vrve1+vrve2+vrve3),2)</f>
        <v>0</v>
      </c>
      <c r="U206" s="6">
        <f>ROUND((BerM1!N206+BerM2!N206+BerM3!N206)/(zasa1+zasa2+zasa3),2)</f>
        <v>0</v>
      </c>
      <c r="V206" s="6">
        <f>ROUND((BerM1!O206+BerM2!O206+BerM3!O206)/(zodi1+zodi2+zodi3),2)</f>
        <v>0</v>
      </c>
      <c r="W206" s="6">
        <f>ROUND(('M1-In'!U206+'M2-In'!U206+'M3-In'!U206)*7/(malu1+malu2+malu3+dima1+dima2+dima3+wome1+wome2+wome3+doje1+doje2+doje3+vrve1+vrve2+vrve3+zasa1+zasa2+zasa3+zodi1+zodi2+zodi3),2)</f>
        <v>0</v>
      </c>
      <c r="X206" s="6">
        <f t="shared" si="144"/>
        <v>0</v>
      </c>
      <c r="Y206" s="16">
        <f t="shared" si="145"/>
        <v>0</v>
      </c>
      <c r="Z206" s="42">
        <f t="shared" si="146"/>
        <v>1</v>
      </c>
      <c r="AA206" s="16" t="str">
        <f t="shared" si="147"/>
        <v>Teilzeit</v>
      </c>
      <c r="AB206" s="16">
        <f>'M1-In'!AG206+'M1-In'!AH206+'M2-In'!AG206+'M2-In'!AH206+'M3-In'!AG206+'M3-In'!AH206</f>
        <v>0</v>
      </c>
      <c r="AC206" s="16">
        <f t="shared" si="148"/>
        <v>0</v>
      </c>
      <c r="AD206" s="16">
        <f t="shared" si="129"/>
        <v>0</v>
      </c>
      <c r="AE206" s="16">
        <f>'M1-In'!AI206+'M2-In'!AI206+'M3-In'!AI206</f>
        <v>0</v>
      </c>
      <c r="AF206" s="16">
        <f t="shared" si="149"/>
        <v>0</v>
      </c>
      <c r="AG206" s="16">
        <f t="shared" si="130"/>
        <v>0</v>
      </c>
      <c r="AH206" s="16">
        <f>'M1-In'!AJ206+'M2-In'!AJ206+'M3-In'!AJ206</f>
        <v>0</v>
      </c>
      <c r="AI206" s="16">
        <f t="shared" si="150"/>
        <v>0</v>
      </c>
      <c r="AJ206" s="16">
        <f t="shared" si="131"/>
        <v>0</v>
      </c>
      <c r="AK206" s="16">
        <f>'M1-In'!AK206+'M2-In'!AK206+'M3-In'!AK206</f>
        <v>0</v>
      </c>
      <c r="AL206" s="16">
        <f t="shared" si="151"/>
        <v>0</v>
      </c>
      <c r="AM206" s="16">
        <f t="shared" si="132"/>
        <v>0</v>
      </c>
      <c r="AN206" s="16">
        <f>'M1-In'!AL206+'M2-In'!AL206+'M3-In'!AL206</f>
        <v>0</v>
      </c>
      <c r="AO206" s="16">
        <f t="shared" si="152"/>
        <v>0</v>
      </c>
      <c r="AP206" s="16">
        <f t="shared" si="133"/>
        <v>0</v>
      </c>
      <c r="AQ206" s="16">
        <f>'M1-In'!AM206+'M2-In'!AM206+'M3-In'!AM206</f>
        <v>0</v>
      </c>
      <c r="AR206" s="16">
        <f t="shared" si="153"/>
        <v>0</v>
      </c>
      <c r="AS206" s="16">
        <f t="shared" si="134"/>
        <v>0</v>
      </c>
      <c r="AT206" s="16">
        <f>BerM1!AO206+BerM2!AO206+BerM3!AO206</f>
        <v>0</v>
      </c>
      <c r="AU206" s="16">
        <f t="shared" si="154"/>
        <v>0</v>
      </c>
      <c r="AV206" s="16">
        <f t="shared" si="135"/>
        <v>0</v>
      </c>
      <c r="AW206" s="16">
        <f ca="1">IF(A206=1,"Verbessern",MIN(gmk,BerM1!AQ206+BerM2!AQ206+BerM3!AQ206))</f>
        <v>0</v>
      </c>
      <c r="AX206" s="16">
        <f t="shared" ca="1" si="136"/>
        <v>0</v>
      </c>
      <c r="AY206" s="16">
        <f t="shared" ca="1" si="137"/>
        <v>0</v>
      </c>
      <c r="AZ206" s="16">
        <f t="shared" ca="1" si="138"/>
        <v>0</v>
      </c>
      <c r="BA206" s="6">
        <f t="shared" si="155"/>
        <v>0</v>
      </c>
      <c r="BB206" s="6">
        <f t="shared" si="139"/>
        <v>0</v>
      </c>
      <c r="BC206" s="285">
        <f t="shared" si="156"/>
        <v>0</v>
      </c>
      <c r="BD206" s="16">
        <f t="shared" ca="1" si="140"/>
        <v>0</v>
      </c>
      <c r="BE206" s="42">
        <f t="shared" ca="1" si="141"/>
        <v>0</v>
      </c>
      <c r="BF206" s="16">
        <f ca="1">IF(A206=1,"Verbessern",BerM1!AT206+BerM2!AT206+BerM3!AT206)</f>
        <v>0</v>
      </c>
      <c r="BG206" s="16">
        <f t="shared" ca="1" si="157"/>
        <v>0</v>
      </c>
      <c r="BH206" s="16">
        <f t="shared" ca="1" si="158"/>
        <v>0</v>
      </c>
      <c r="BI206" s="16">
        <f t="shared" ca="1" si="159"/>
        <v>0</v>
      </c>
      <c r="BJ206" s="16">
        <f t="shared" ca="1" si="160"/>
        <v>0</v>
      </c>
      <c r="BK206" s="16">
        <f t="shared" ca="1" si="142"/>
        <v>0</v>
      </c>
      <c r="BL206" s="6">
        <f t="shared" ca="1" si="143"/>
        <v>0</v>
      </c>
      <c r="BM206" s="92">
        <f t="shared" ca="1" si="161"/>
        <v>0</v>
      </c>
      <c r="BN206" s="16">
        <f t="shared" ca="1" si="162"/>
        <v>0</v>
      </c>
      <c r="BO206" s="16" t="str">
        <f t="shared" si="163"/>
        <v>OK</v>
      </c>
      <c r="BP206" s="16">
        <f t="shared" si="164"/>
        <v>0</v>
      </c>
      <c r="BQ206" s="93"/>
      <c r="BR206" s="16">
        <f t="shared" si="165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43101</v>
      </c>
      <c r="D207" s="65">
        <f>Ident!F207-C207+1-(INT((CHOOSE(WEEKDAY(C207),0,1,2,3,4,5,6)+(Ident!F207-C207+1))/7))-(INT((CHOOSE(WEEKDAY(C207),6,0,1,2,3,4,5)+(Ident!F207-C207+1))/7))</f>
        <v>-30785</v>
      </c>
      <c r="E207" s="6">
        <f>Kal!B$13-C207+1-(INT((CHOOSE(WEEKDAY(C207),0,1,2,3,4,5,6)+(Kal!B$13-C207+1))/7))-(INT((CHOOSE(WEEKDAY(C207),6,0,1,2,3,4,5)+(Kal!B$13-C207+1))/7))</f>
        <v>65</v>
      </c>
      <c r="F207" s="6">
        <f>Ident!F207-Kal!A$11+1-(INT((CHOOSE(WEEKDAY(Kal!A$11),0,1,2,3,4,5,6)+(Ident!F207-Kal!A$11+1))/7))-(INT((CHOOSE(WEEKDAY(Kal!A$11),6,0,1,2,3,4,5)+(Ident!F207-Kal!A$11+1))/7))</f>
        <v>-30785</v>
      </c>
      <c r="G207" s="6">
        <f>IF(AND(Ident!E207&lt;&gt;0,Ident!F207&lt;&gt;0),D207,IF(AND(Ident!E207&lt;&gt;0,Ident!F207=0),E207,IF(AND(Ident!E207=0,Ident!F207&lt;&gt;0),F207,ad5kw)))</f>
        <v>65</v>
      </c>
      <c r="H207" s="75">
        <f>ROUND(G207*Ident!L207,2)</f>
        <v>0</v>
      </c>
      <c r="I207" s="82"/>
      <c r="J207" s="73">
        <f>BerM1!W207+BerM2!W207+BerM3!W207</f>
        <v>0</v>
      </c>
      <c r="K207" s="73">
        <f t="shared" si="126"/>
        <v>0</v>
      </c>
      <c r="L207" s="73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6">
        <f>ROUND((BerM1!I207+BerM2!I207+BerM3!I207)/(malu1+malu2+malu3),2)</f>
        <v>0</v>
      </c>
      <c r="Q207" s="6">
        <f>ROUND((BerM1!J207+BerM2!J207+BerM3!J207)/(dima1+dima2+dima3),2)</f>
        <v>0</v>
      </c>
      <c r="R207" s="6">
        <f>ROUND((BerM1!K207+BerM2!K207+BerM3!K207)/(wome1+wome2+wome3),2)</f>
        <v>0</v>
      </c>
      <c r="S207" s="6">
        <f>ROUND((BerM1!L207+BerM2!L207+BerM3!L207)/(doje1+doje2+doje3),2)</f>
        <v>0</v>
      </c>
      <c r="T207" s="6">
        <f>ROUND((BerM1!M207+BerM2!M207+BerM3!M207)/(vrve1+vrve2+vrve3),2)</f>
        <v>0</v>
      </c>
      <c r="U207" s="6">
        <f>ROUND((BerM1!N207+BerM2!N207+BerM3!N207)/(zasa1+zasa2+zasa3),2)</f>
        <v>0</v>
      </c>
      <c r="V207" s="6">
        <f>ROUND((BerM1!O207+BerM2!O207+BerM3!O207)/(zodi1+zodi2+zodi3),2)</f>
        <v>0</v>
      </c>
      <c r="W207" s="6">
        <f>ROUND(('M1-In'!U207+'M2-In'!U207+'M3-In'!U207)*7/(malu1+malu2+malu3+dima1+dima2+dima3+wome1+wome2+wome3+doje1+doje2+doje3+vrve1+vrve2+vrve3+zasa1+zasa2+zasa3+zodi1+zodi2+zodi3),2)</f>
        <v>0</v>
      </c>
      <c r="X207" s="6">
        <f t="shared" si="144"/>
        <v>0</v>
      </c>
      <c r="Y207" s="16">
        <f t="shared" si="145"/>
        <v>0</v>
      </c>
      <c r="Z207" s="42">
        <f t="shared" si="146"/>
        <v>1</v>
      </c>
      <c r="AA207" s="16" t="str">
        <f t="shared" si="147"/>
        <v>Teilzeit</v>
      </c>
      <c r="AB207" s="16">
        <f>'M1-In'!AG207+'M1-In'!AH207+'M2-In'!AG207+'M2-In'!AH207+'M3-In'!AG207+'M3-In'!AH207</f>
        <v>0</v>
      </c>
      <c r="AC207" s="16">
        <f t="shared" si="148"/>
        <v>0</v>
      </c>
      <c r="AD207" s="16">
        <f t="shared" si="129"/>
        <v>0</v>
      </c>
      <c r="AE207" s="16">
        <f>'M1-In'!AI207+'M2-In'!AI207+'M3-In'!AI207</f>
        <v>0</v>
      </c>
      <c r="AF207" s="16">
        <f t="shared" si="149"/>
        <v>0</v>
      </c>
      <c r="AG207" s="16">
        <f t="shared" si="130"/>
        <v>0</v>
      </c>
      <c r="AH207" s="16">
        <f>'M1-In'!AJ207+'M2-In'!AJ207+'M3-In'!AJ207</f>
        <v>0</v>
      </c>
      <c r="AI207" s="16">
        <f t="shared" si="150"/>
        <v>0</v>
      </c>
      <c r="AJ207" s="16">
        <f t="shared" si="131"/>
        <v>0</v>
      </c>
      <c r="AK207" s="16">
        <f>'M1-In'!AK207+'M2-In'!AK207+'M3-In'!AK207</f>
        <v>0</v>
      </c>
      <c r="AL207" s="16">
        <f t="shared" si="151"/>
        <v>0</v>
      </c>
      <c r="AM207" s="16">
        <f t="shared" si="132"/>
        <v>0</v>
      </c>
      <c r="AN207" s="16">
        <f>'M1-In'!AL207+'M2-In'!AL207+'M3-In'!AL207</f>
        <v>0</v>
      </c>
      <c r="AO207" s="16">
        <f t="shared" si="152"/>
        <v>0</v>
      </c>
      <c r="AP207" s="16">
        <f t="shared" si="133"/>
        <v>0</v>
      </c>
      <c r="AQ207" s="16">
        <f>'M1-In'!AM207+'M2-In'!AM207+'M3-In'!AM207</f>
        <v>0</v>
      </c>
      <c r="AR207" s="16">
        <f t="shared" si="153"/>
        <v>0</v>
      </c>
      <c r="AS207" s="16">
        <f t="shared" si="134"/>
        <v>0</v>
      </c>
      <c r="AT207" s="16">
        <f>BerM1!AO207+BerM2!AO207+BerM3!AO207</f>
        <v>0</v>
      </c>
      <c r="AU207" s="16">
        <f t="shared" si="154"/>
        <v>0</v>
      </c>
      <c r="AV207" s="16">
        <f t="shared" si="135"/>
        <v>0</v>
      </c>
      <c r="AW207" s="16">
        <f ca="1">IF(A207=1,"Verbessern",MIN(gmk,BerM1!AQ207+BerM2!AQ207+BerM3!AQ207))</f>
        <v>0</v>
      </c>
      <c r="AX207" s="16">
        <f t="shared" ca="1" si="136"/>
        <v>0</v>
      </c>
      <c r="AY207" s="16">
        <f t="shared" ca="1" si="137"/>
        <v>0</v>
      </c>
      <c r="AZ207" s="16">
        <f t="shared" ca="1" si="138"/>
        <v>0</v>
      </c>
      <c r="BA207" s="6">
        <f t="shared" si="155"/>
        <v>0</v>
      </c>
      <c r="BB207" s="6">
        <f t="shared" si="139"/>
        <v>0</v>
      </c>
      <c r="BC207" s="285">
        <f t="shared" si="156"/>
        <v>0</v>
      </c>
      <c r="BD207" s="16">
        <f t="shared" ca="1" si="140"/>
        <v>0</v>
      </c>
      <c r="BE207" s="42">
        <f t="shared" ca="1" si="141"/>
        <v>0</v>
      </c>
      <c r="BF207" s="16">
        <f ca="1">IF(A207=1,"Verbessern",BerM1!AT207+BerM2!AT207+BerM3!AT207)</f>
        <v>0</v>
      </c>
      <c r="BG207" s="16">
        <f t="shared" ca="1" si="157"/>
        <v>0</v>
      </c>
      <c r="BH207" s="16">
        <f t="shared" ca="1" si="158"/>
        <v>0</v>
      </c>
      <c r="BI207" s="16">
        <f t="shared" ca="1" si="159"/>
        <v>0</v>
      </c>
      <c r="BJ207" s="16">
        <f t="shared" ca="1" si="160"/>
        <v>0</v>
      </c>
      <c r="BK207" s="16">
        <f t="shared" ca="1" si="142"/>
        <v>0</v>
      </c>
      <c r="BL207" s="6">
        <f t="shared" ca="1" si="143"/>
        <v>0</v>
      </c>
      <c r="BM207" s="92">
        <f t="shared" ca="1" si="161"/>
        <v>0</v>
      </c>
      <c r="BN207" s="16">
        <f t="shared" ca="1" si="162"/>
        <v>0</v>
      </c>
      <c r="BO207" s="16" t="str">
        <f t="shared" si="163"/>
        <v>OK</v>
      </c>
      <c r="BP207" s="16">
        <f t="shared" si="164"/>
        <v>0</v>
      </c>
      <c r="BQ207" s="93"/>
      <c r="BR207" s="16">
        <f t="shared" si="165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43101</v>
      </c>
      <c r="D208" s="65">
        <f>Ident!F208-C208+1-(INT((CHOOSE(WEEKDAY(C208),0,1,2,3,4,5,6)+(Ident!F208-C208+1))/7))-(INT((CHOOSE(WEEKDAY(C208),6,0,1,2,3,4,5)+(Ident!F208-C208+1))/7))</f>
        <v>-30785</v>
      </c>
      <c r="E208" s="6">
        <f>Kal!B$13-C208+1-(INT((CHOOSE(WEEKDAY(C208),0,1,2,3,4,5,6)+(Kal!B$13-C208+1))/7))-(INT((CHOOSE(WEEKDAY(C208),6,0,1,2,3,4,5)+(Kal!B$13-C208+1))/7))</f>
        <v>65</v>
      </c>
      <c r="F208" s="6">
        <f>Ident!F208-Kal!A$11+1-(INT((CHOOSE(WEEKDAY(Kal!A$11),0,1,2,3,4,5,6)+(Ident!F208-Kal!A$11+1))/7))-(INT((CHOOSE(WEEKDAY(Kal!A$11),6,0,1,2,3,4,5)+(Ident!F208-Kal!A$11+1))/7))</f>
        <v>-30785</v>
      </c>
      <c r="G208" s="6">
        <f>IF(AND(Ident!E208&lt;&gt;0,Ident!F208&lt;&gt;0),D208,IF(AND(Ident!E208&lt;&gt;0,Ident!F208=0),E208,IF(AND(Ident!E208=0,Ident!F208&lt;&gt;0),F208,ad5kw)))</f>
        <v>65</v>
      </c>
      <c r="H208" s="75">
        <f>ROUND(G208*Ident!L208,2)</f>
        <v>0</v>
      </c>
      <c r="I208" s="82"/>
      <c r="J208" s="73">
        <f>BerM1!W208+BerM2!W208+BerM3!W208</f>
        <v>0</v>
      </c>
      <c r="K208" s="73">
        <f t="shared" si="126"/>
        <v>0</v>
      </c>
      <c r="L208" s="73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6">
        <f>ROUND((BerM1!I208+BerM2!I208+BerM3!I208)/(malu1+malu2+malu3),2)</f>
        <v>0</v>
      </c>
      <c r="Q208" s="6">
        <f>ROUND((BerM1!J208+BerM2!J208+BerM3!J208)/(dima1+dima2+dima3),2)</f>
        <v>0</v>
      </c>
      <c r="R208" s="6">
        <f>ROUND((BerM1!K208+BerM2!K208+BerM3!K208)/(wome1+wome2+wome3),2)</f>
        <v>0</v>
      </c>
      <c r="S208" s="6">
        <f>ROUND((BerM1!L208+BerM2!L208+BerM3!L208)/(doje1+doje2+doje3),2)</f>
        <v>0</v>
      </c>
      <c r="T208" s="6">
        <f>ROUND((BerM1!M208+BerM2!M208+BerM3!M208)/(vrve1+vrve2+vrve3),2)</f>
        <v>0</v>
      </c>
      <c r="U208" s="6">
        <f>ROUND((BerM1!N208+BerM2!N208+BerM3!N208)/(zasa1+zasa2+zasa3),2)</f>
        <v>0</v>
      </c>
      <c r="V208" s="6">
        <f>ROUND((BerM1!O208+BerM2!O208+BerM3!O208)/(zodi1+zodi2+zodi3),2)</f>
        <v>0</v>
      </c>
      <c r="W208" s="6">
        <f>ROUND(('M1-In'!U208+'M2-In'!U208+'M3-In'!U208)*7/(malu1+malu2+malu3+dima1+dima2+dima3+wome1+wome2+wome3+doje1+doje2+doje3+vrve1+vrve2+vrve3+zasa1+zasa2+zasa3+zodi1+zodi2+zodi3),2)</f>
        <v>0</v>
      </c>
      <c r="X208" s="6">
        <f t="shared" si="144"/>
        <v>0</v>
      </c>
      <c r="Y208" s="16">
        <f t="shared" si="145"/>
        <v>0</v>
      </c>
      <c r="Z208" s="42">
        <f t="shared" si="146"/>
        <v>1</v>
      </c>
      <c r="AA208" s="16" t="str">
        <f t="shared" si="147"/>
        <v>Teilzeit</v>
      </c>
      <c r="AB208" s="16">
        <f>'M1-In'!AG208+'M1-In'!AH208+'M2-In'!AG208+'M2-In'!AH208+'M3-In'!AG208+'M3-In'!AH208</f>
        <v>0</v>
      </c>
      <c r="AC208" s="16">
        <f t="shared" si="148"/>
        <v>0</v>
      </c>
      <c r="AD208" s="16">
        <f t="shared" si="129"/>
        <v>0</v>
      </c>
      <c r="AE208" s="16">
        <f>'M1-In'!AI208+'M2-In'!AI208+'M3-In'!AI208</f>
        <v>0</v>
      </c>
      <c r="AF208" s="16">
        <f t="shared" si="149"/>
        <v>0</v>
      </c>
      <c r="AG208" s="16">
        <f t="shared" si="130"/>
        <v>0</v>
      </c>
      <c r="AH208" s="16">
        <f>'M1-In'!AJ208+'M2-In'!AJ208+'M3-In'!AJ208</f>
        <v>0</v>
      </c>
      <c r="AI208" s="16">
        <f t="shared" si="150"/>
        <v>0</v>
      </c>
      <c r="AJ208" s="16">
        <f t="shared" si="131"/>
        <v>0</v>
      </c>
      <c r="AK208" s="16">
        <f>'M1-In'!AK208+'M2-In'!AK208+'M3-In'!AK208</f>
        <v>0</v>
      </c>
      <c r="AL208" s="16">
        <f t="shared" si="151"/>
        <v>0</v>
      </c>
      <c r="AM208" s="16">
        <f t="shared" si="132"/>
        <v>0</v>
      </c>
      <c r="AN208" s="16">
        <f>'M1-In'!AL208+'M2-In'!AL208+'M3-In'!AL208</f>
        <v>0</v>
      </c>
      <c r="AO208" s="16">
        <f t="shared" si="152"/>
        <v>0</v>
      </c>
      <c r="AP208" s="16">
        <f t="shared" si="133"/>
        <v>0</v>
      </c>
      <c r="AQ208" s="16">
        <f>'M1-In'!AM208+'M2-In'!AM208+'M3-In'!AM208</f>
        <v>0</v>
      </c>
      <c r="AR208" s="16">
        <f t="shared" si="153"/>
        <v>0</v>
      </c>
      <c r="AS208" s="16">
        <f t="shared" si="134"/>
        <v>0</v>
      </c>
      <c r="AT208" s="16">
        <f>BerM1!AO208+BerM2!AO208+BerM3!AO208</f>
        <v>0</v>
      </c>
      <c r="AU208" s="16">
        <f t="shared" si="154"/>
        <v>0</v>
      </c>
      <c r="AV208" s="16">
        <f t="shared" si="135"/>
        <v>0</v>
      </c>
      <c r="AW208" s="16">
        <f ca="1">IF(A208=1,"Verbessern",MIN(gmk,BerM1!AQ208+BerM2!AQ208+BerM3!AQ208))</f>
        <v>0</v>
      </c>
      <c r="AX208" s="16">
        <f t="shared" ca="1" si="136"/>
        <v>0</v>
      </c>
      <c r="AY208" s="16">
        <f t="shared" ca="1" si="137"/>
        <v>0</v>
      </c>
      <c r="AZ208" s="16">
        <f t="shared" ca="1" si="138"/>
        <v>0</v>
      </c>
      <c r="BA208" s="6">
        <f t="shared" si="155"/>
        <v>0</v>
      </c>
      <c r="BB208" s="6">
        <f t="shared" si="139"/>
        <v>0</v>
      </c>
      <c r="BC208" s="285">
        <f t="shared" si="156"/>
        <v>0</v>
      </c>
      <c r="BD208" s="16">
        <f t="shared" ca="1" si="140"/>
        <v>0</v>
      </c>
      <c r="BE208" s="42">
        <f t="shared" ca="1" si="141"/>
        <v>0</v>
      </c>
      <c r="BF208" s="16">
        <f ca="1">IF(A208=1,"Verbessern",BerM1!AT208+BerM2!AT208+BerM3!AT208)</f>
        <v>0</v>
      </c>
      <c r="BG208" s="16">
        <f t="shared" ca="1" si="157"/>
        <v>0</v>
      </c>
      <c r="BH208" s="16">
        <f t="shared" ca="1" si="158"/>
        <v>0</v>
      </c>
      <c r="BI208" s="16">
        <f t="shared" ca="1" si="159"/>
        <v>0</v>
      </c>
      <c r="BJ208" s="16">
        <f t="shared" ca="1" si="160"/>
        <v>0</v>
      </c>
      <c r="BK208" s="16">
        <f t="shared" ca="1" si="142"/>
        <v>0</v>
      </c>
      <c r="BL208" s="6">
        <f t="shared" ca="1" si="143"/>
        <v>0</v>
      </c>
      <c r="BM208" s="92">
        <f t="shared" ca="1" si="161"/>
        <v>0</v>
      </c>
      <c r="BN208" s="16">
        <f t="shared" ca="1" si="162"/>
        <v>0</v>
      </c>
      <c r="BO208" s="16" t="str">
        <f t="shared" si="163"/>
        <v>OK</v>
      </c>
      <c r="BP208" s="16">
        <f t="shared" si="164"/>
        <v>0</v>
      </c>
      <c r="BQ208" s="93"/>
      <c r="BR208" s="16">
        <f t="shared" si="165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43101</v>
      </c>
      <c r="D209" s="65">
        <f>Ident!F209-C209+1-(INT((CHOOSE(WEEKDAY(C209),0,1,2,3,4,5,6)+(Ident!F209-C209+1))/7))-(INT((CHOOSE(WEEKDAY(C209),6,0,1,2,3,4,5)+(Ident!F209-C209+1))/7))</f>
        <v>-30785</v>
      </c>
      <c r="E209" s="6">
        <f>Kal!B$13-C209+1-(INT((CHOOSE(WEEKDAY(C209),0,1,2,3,4,5,6)+(Kal!B$13-C209+1))/7))-(INT((CHOOSE(WEEKDAY(C209),6,0,1,2,3,4,5)+(Kal!B$13-C209+1))/7))</f>
        <v>65</v>
      </c>
      <c r="F209" s="6">
        <f>Ident!F209-Kal!A$11+1-(INT((CHOOSE(WEEKDAY(Kal!A$11),0,1,2,3,4,5,6)+(Ident!F209-Kal!A$11+1))/7))-(INT((CHOOSE(WEEKDAY(Kal!A$11),6,0,1,2,3,4,5)+(Ident!F209-Kal!A$11+1))/7))</f>
        <v>-30785</v>
      </c>
      <c r="G209" s="6">
        <f>IF(AND(Ident!E209&lt;&gt;0,Ident!F209&lt;&gt;0),D209,IF(AND(Ident!E209&lt;&gt;0,Ident!F209=0),E209,IF(AND(Ident!E209=0,Ident!F209&lt;&gt;0),F209,ad5kw)))</f>
        <v>65</v>
      </c>
      <c r="H209" s="75">
        <f>ROUND(G209*Ident!L209,2)</f>
        <v>0</v>
      </c>
      <c r="I209" s="82"/>
      <c r="J209" s="73">
        <f>BerM1!W209+BerM2!W209+BerM3!W209</f>
        <v>0</v>
      </c>
      <c r="K209" s="73">
        <f t="shared" si="126"/>
        <v>0</v>
      </c>
      <c r="L209" s="73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6">
        <f>ROUND((BerM1!I209+BerM2!I209+BerM3!I209)/(malu1+malu2+malu3),2)</f>
        <v>0</v>
      </c>
      <c r="Q209" s="6">
        <f>ROUND((BerM1!J209+BerM2!J209+BerM3!J209)/(dima1+dima2+dima3),2)</f>
        <v>0</v>
      </c>
      <c r="R209" s="6">
        <f>ROUND((BerM1!K209+BerM2!K209+BerM3!K209)/(wome1+wome2+wome3),2)</f>
        <v>0</v>
      </c>
      <c r="S209" s="6">
        <f>ROUND((BerM1!L209+BerM2!L209+BerM3!L209)/(doje1+doje2+doje3),2)</f>
        <v>0</v>
      </c>
      <c r="T209" s="6">
        <f>ROUND((BerM1!M209+BerM2!M209+BerM3!M209)/(vrve1+vrve2+vrve3),2)</f>
        <v>0</v>
      </c>
      <c r="U209" s="6">
        <f>ROUND((BerM1!N209+BerM2!N209+BerM3!N209)/(zasa1+zasa2+zasa3),2)</f>
        <v>0</v>
      </c>
      <c r="V209" s="6">
        <f>ROUND((BerM1!O209+BerM2!O209+BerM3!O209)/(zodi1+zodi2+zodi3),2)</f>
        <v>0</v>
      </c>
      <c r="W209" s="6">
        <f>ROUND(('M1-In'!U209+'M2-In'!U209+'M3-In'!U209)*7/(malu1+malu2+malu3+dima1+dima2+dima3+wome1+wome2+wome3+doje1+doje2+doje3+vrve1+vrve2+vrve3+zasa1+zasa2+zasa3+zodi1+zodi2+zodi3),2)</f>
        <v>0</v>
      </c>
      <c r="X209" s="6">
        <f t="shared" si="144"/>
        <v>0</v>
      </c>
      <c r="Y209" s="16">
        <f t="shared" si="145"/>
        <v>0</v>
      </c>
      <c r="Z209" s="42">
        <f t="shared" si="146"/>
        <v>1</v>
      </c>
      <c r="AA209" s="16" t="str">
        <f t="shared" si="147"/>
        <v>Teilzeit</v>
      </c>
      <c r="AB209" s="16">
        <f>'M1-In'!AG209+'M1-In'!AH209+'M2-In'!AG209+'M2-In'!AH209+'M3-In'!AG209+'M3-In'!AH209</f>
        <v>0</v>
      </c>
      <c r="AC209" s="16">
        <f t="shared" si="148"/>
        <v>0</v>
      </c>
      <c r="AD209" s="16">
        <f t="shared" si="129"/>
        <v>0</v>
      </c>
      <c r="AE209" s="16">
        <f>'M1-In'!AI209+'M2-In'!AI209+'M3-In'!AI209</f>
        <v>0</v>
      </c>
      <c r="AF209" s="16">
        <f t="shared" si="149"/>
        <v>0</v>
      </c>
      <c r="AG209" s="16">
        <f t="shared" si="130"/>
        <v>0</v>
      </c>
      <c r="AH209" s="16">
        <f>'M1-In'!AJ209+'M2-In'!AJ209+'M3-In'!AJ209</f>
        <v>0</v>
      </c>
      <c r="AI209" s="16">
        <f t="shared" si="150"/>
        <v>0</v>
      </c>
      <c r="AJ209" s="16">
        <f t="shared" si="131"/>
        <v>0</v>
      </c>
      <c r="AK209" s="16">
        <f>'M1-In'!AK209+'M2-In'!AK209+'M3-In'!AK209</f>
        <v>0</v>
      </c>
      <c r="AL209" s="16">
        <f t="shared" si="151"/>
        <v>0</v>
      </c>
      <c r="AM209" s="16">
        <f t="shared" si="132"/>
        <v>0</v>
      </c>
      <c r="AN209" s="16">
        <f>'M1-In'!AL209+'M2-In'!AL209+'M3-In'!AL209</f>
        <v>0</v>
      </c>
      <c r="AO209" s="16">
        <f t="shared" si="152"/>
        <v>0</v>
      </c>
      <c r="AP209" s="16">
        <f t="shared" si="133"/>
        <v>0</v>
      </c>
      <c r="AQ209" s="16">
        <f>'M1-In'!AM209+'M2-In'!AM209+'M3-In'!AM209</f>
        <v>0</v>
      </c>
      <c r="AR209" s="16">
        <f t="shared" si="153"/>
        <v>0</v>
      </c>
      <c r="AS209" s="16">
        <f t="shared" si="134"/>
        <v>0</v>
      </c>
      <c r="AT209" s="16">
        <f>BerM1!AO209+BerM2!AO209+BerM3!AO209</f>
        <v>0</v>
      </c>
      <c r="AU209" s="16">
        <f t="shared" si="154"/>
        <v>0</v>
      </c>
      <c r="AV209" s="16">
        <f t="shared" si="135"/>
        <v>0</v>
      </c>
      <c r="AW209" s="16">
        <f ca="1">IF(A209=1,"Verbessern",MIN(gmk,BerM1!AQ209+BerM2!AQ209+BerM3!AQ209))</f>
        <v>0</v>
      </c>
      <c r="AX209" s="16">
        <f t="shared" ca="1" si="136"/>
        <v>0</v>
      </c>
      <c r="AY209" s="16">
        <f t="shared" ca="1" si="137"/>
        <v>0</v>
      </c>
      <c r="AZ209" s="16">
        <f t="shared" ca="1" si="138"/>
        <v>0</v>
      </c>
      <c r="BA209" s="6">
        <f t="shared" si="155"/>
        <v>0</v>
      </c>
      <c r="BB209" s="6">
        <f t="shared" si="139"/>
        <v>0</v>
      </c>
      <c r="BC209" s="285">
        <f t="shared" si="156"/>
        <v>0</v>
      </c>
      <c r="BD209" s="16">
        <f t="shared" ca="1" si="140"/>
        <v>0</v>
      </c>
      <c r="BE209" s="42">
        <f t="shared" ca="1" si="141"/>
        <v>0</v>
      </c>
      <c r="BF209" s="16">
        <f ca="1">IF(A209=1,"Verbessern",BerM1!AT209+BerM2!AT209+BerM3!AT209)</f>
        <v>0</v>
      </c>
      <c r="BG209" s="16">
        <f t="shared" ca="1" si="157"/>
        <v>0</v>
      </c>
      <c r="BH209" s="16">
        <f t="shared" ca="1" si="158"/>
        <v>0</v>
      </c>
      <c r="BI209" s="16">
        <f t="shared" ca="1" si="159"/>
        <v>0</v>
      </c>
      <c r="BJ209" s="16">
        <f t="shared" ca="1" si="160"/>
        <v>0</v>
      </c>
      <c r="BK209" s="16">
        <f t="shared" ca="1" si="142"/>
        <v>0</v>
      </c>
      <c r="BL209" s="6">
        <f t="shared" ca="1" si="143"/>
        <v>0</v>
      </c>
      <c r="BM209" s="92">
        <f t="shared" ca="1" si="161"/>
        <v>0</v>
      </c>
      <c r="BN209" s="16">
        <f t="shared" ca="1" si="162"/>
        <v>0</v>
      </c>
      <c r="BO209" s="16" t="str">
        <f t="shared" si="163"/>
        <v>OK</v>
      </c>
      <c r="BP209" s="16">
        <f t="shared" si="164"/>
        <v>0</v>
      </c>
      <c r="BQ209" s="93"/>
      <c r="BR209" s="16">
        <f t="shared" si="165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43101</v>
      </c>
      <c r="D210" s="65">
        <f>Ident!F210-C210+1-(INT((CHOOSE(WEEKDAY(C210),0,1,2,3,4,5,6)+(Ident!F210-C210+1))/7))-(INT((CHOOSE(WEEKDAY(C210),6,0,1,2,3,4,5)+(Ident!F210-C210+1))/7))</f>
        <v>-30785</v>
      </c>
      <c r="E210" s="6">
        <f>Kal!B$13-C210+1-(INT((CHOOSE(WEEKDAY(C210),0,1,2,3,4,5,6)+(Kal!B$13-C210+1))/7))-(INT((CHOOSE(WEEKDAY(C210),6,0,1,2,3,4,5)+(Kal!B$13-C210+1))/7))</f>
        <v>65</v>
      </c>
      <c r="F210" s="6">
        <f>Ident!F210-Kal!A$11+1-(INT((CHOOSE(WEEKDAY(Kal!A$11),0,1,2,3,4,5,6)+(Ident!F210-Kal!A$11+1))/7))-(INT((CHOOSE(WEEKDAY(Kal!A$11),6,0,1,2,3,4,5)+(Ident!F210-Kal!A$11+1))/7))</f>
        <v>-30785</v>
      </c>
      <c r="G210" s="6">
        <f>IF(AND(Ident!E210&lt;&gt;0,Ident!F210&lt;&gt;0),D210,IF(AND(Ident!E210&lt;&gt;0,Ident!F210=0),E210,IF(AND(Ident!E210=0,Ident!F210&lt;&gt;0),F210,ad5kw)))</f>
        <v>65</v>
      </c>
      <c r="H210" s="75">
        <f>ROUND(G210*Ident!L210,2)</f>
        <v>0</v>
      </c>
      <c r="I210" s="82"/>
      <c r="J210" s="73">
        <f>BerM1!W210+BerM2!W210+BerM3!W210</f>
        <v>0</v>
      </c>
      <c r="K210" s="73">
        <f t="shared" si="126"/>
        <v>0</v>
      </c>
      <c r="L210" s="73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6">
        <f>ROUND((BerM1!I210+BerM2!I210+BerM3!I210)/(malu1+malu2+malu3),2)</f>
        <v>0</v>
      </c>
      <c r="Q210" s="6">
        <f>ROUND((BerM1!J210+BerM2!J210+BerM3!J210)/(dima1+dima2+dima3),2)</f>
        <v>0</v>
      </c>
      <c r="R210" s="6">
        <f>ROUND((BerM1!K210+BerM2!K210+BerM3!K210)/(wome1+wome2+wome3),2)</f>
        <v>0</v>
      </c>
      <c r="S210" s="6">
        <f>ROUND((BerM1!L210+BerM2!L210+BerM3!L210)/(doje1+doje2+doje3),2)</f>
        <v>0</v>
      </c>
      <c r="T210" s="6">
        <f>ROUND((BerM1!M210+BerM2!M210+BerM3!M210)/(vrve1+vrve2+vrve3),2)</f>
        <v>0</v>
      </c>
      <c r="U210" s="6">
        <f>ROUND((BerM1!N210+BerM2!N210+BerM3!N210)/(zasa1+zasa2+zasa3),2)</f>
        <v>0</v>
      </c>
      <c r="V210" s="6">
        <f>ROUND((BerM1!O210+BerM2!O210+BerM3!O210)/(zodi1+zodi2+zodi3),2)</f>
        <v>0</v>
      </c>
      <c r="W210" s="6">
        <f>ROUND(('M1-In'!U210+'M2-In'!U210+'M3-In'!U210)*7/(malu1+malu2+malu3+dima1+dima2+dima3+wome1+wome2+wome3+doje1+doje2+doje3+vrve1+vrve2+vrve3+zasa1+zasa2+zasa3+zodi1+zodi2+zodi3),2)</f>
        <v>0</v>
      </c>
      <c r="X210" s="6">
        <f t="shared" si="144"/>
        <v>0</v>
      </c>
      <c r="Y210" s="16">
        <f t="shared" si="145"/>
        <v>0</v>
      </c>
      <c r="Z210" s="42">
        <f t="shared" si="146"/>
        <v>1</v>
      </c>
      <c r="AA210" s="16" t="str">
        <f t="shared" si="147"/>
        <v>Teilzeit</v>
      </c>
      <c r="AB210" s="16">
        <f>'M1-In'!AG210+'M1-In'!AH210+'M2-In'!AG210+'M2-In'!AH210+'M3-In'!AG210+'M3-In'!AH210</f>
        <v>0</v>
      </c>
      <c r="AC210" s="16">
        <f t="shared" si="148"/>
        <v>0</v>
      </c>
      <c r="AD210" s="16">
        <f t="shared" si="129"/>
        <v>0</v>
      </c>
      <c r="AE210" s="16">
        <f>'M1-In'!AI210+'M2-In'!AI210+'M3-In'!AI210</f>
        <v>0</v>
      </c>
      <c r="AF210" s="16">
        <f t="shared" si="149"/>
        <v>0</v>
      </c>
      <c r="AG210" s="16">
        <f t="shared" si="130"/>
        <v>0</v>
      </c>
      <c r="AH210" s="16">
        <f>'M1-In'!AJ210+'M2-In'!AJ210+'M3-In'!AJ210</f>
        <v>0</v>
      </c>
      <c r="AI210" s="16">
        <f t="shared" si="150"/>
        <v>0</v>
      </c>
      <c r="AJ210" s="16">
        <f t="shared" si="131"/>
        <v>0</v>
      </c>
      <c r="AK210" s="16">
        <f>'M1-In'!AK210+'M2-In'!AK210+'M3-In'!AK210</f>
        <v>0</v>
      </c>
      <c r="AL210" s="16">
        <f t="shared" si="151"/>
        <v>0</v>
      </c>
      <c r="AM210" s="16">
        <f t="shared" si="132"/>
        <v>0</v>
      </c>
      <c r="AN210" s="16">
        <f>'M1-In'!AL210+'M2-In'!AL210+'M3-In'!AL210</f>
        <v>0</v>
      </c>
      <c r="AO210" s="16">
        <f t="shared" si="152"/>
        <v>0</v>
      </c>
      <c r="AP210" s="16">
        <f t="shared" si="133"/>
        <v>0</v>
      </c>
      <c r="AQ210" s="16">
        <f>'M1-In'!AM210+'M2-In'!AM210+'M3-In'!AM210</f>
        <v>0</v>
      </c>
      <c r="AR210" s="16">
        <f t="shared" si="153"/>
        <v>0</v>
      </c>
      <c r="AS210" s="16">
        <f t="shared" si="134"/>
        <v>0</v>
      </c>
      <c r="AT210" s="16">
        <f>BerM1!AO210+BerM2!AO210+BerM3!AO210</f>
        <v>0</v>
      </c>
      <c r="AU210" s="16">
        <f t="shared" si="154"/>
        <v>0</v>
      </c>
      <c r="AV210" s="16">
        <f t="shared" si="135"/>
        <v>0</v>
      </c>
      <c r="AW210" s="16">
        <f ca="1">IF(A210=1,"Verbessern",MIN(gmk,BerM1!AQ210+BerM2!AQ210+BerM3!AQ210))</f>
        <v>0</v>
      </c>
      <c r="AX210" s="16">
        <f t="shared" ca="1" si="136"/>
        <v>0</v>
      </c>
      <c r="AY210" s="16">
        <f t="shared" ca="1" si="137"/>
        <v>0</v>
      </c>
      <c r="AZ210" s="16">
        <f t="shared" ca="1" si="138"/>
        <v>0</v>
      </c>
      <c r="BA210" s="6">
        <f t="shared" si="155"/>
        <v>0</v>
      </c>
      <c r="BB210" s="6">
        <f t="shared" si="139"/>
        <v>0</v>
      </c>
      <c r="BC210" s="285">
        <f t="shared" si="156"/>
        <v>0</v>
      </c>
      <c r="BD210" s="16">
        <f t="shared" ca="1" si="140"/>
        <v>0</v>
      </c>
      <c r="BE210" s="42">
        <f t="shared" ca="1" si="141"/>
        <v>0</v>
      </c>
      <c r="BF210" s="16">
        <f ca="1">IF(A210=1,"Verbessern",BerM1!AT210+BerM2!AT210+BerM3!AT210)</f>
        <v>0</v>
      </c>
      <c r="BG210" s="16">
        <f t="shared" ca="1" si="157"/>
        <v>0</v>
      </c>
      <c r="BH210" s="16">
        <f t="shared" ca="1" si="158"/>
        <v>0</v>
      </c>
      <c r="BI210" s="16">
        <f t="shared" ca="1" si="159"/>
        <v>0</v>
      </c>
      <c r="BJ210" s="16">
        <f t="shared" ca="1" si="160"/>
        <v>0</v>
      </c>
      <c r="BK210" s="16">
        <f t="shared" ca="1" si="142"/>
        <v>0</v>
      </c>
      <c r="BL210" s="6">
        <f t="shared" ca="1" si="143"/>
        <v>0</v>
      </c>
      <c r="BM210" s="92">
        <f t="shared" ca="1" si="161"/>
        <v>0</v>
      </c>
      <c r="BN210" s="16">
        <f t="shared" ca="1" si="162"/>
        <v>0</v>
      </c>
      <c r="BO210" s="16" t="str">
        <f t="shared" si="163"/>
        <v>OK</v>
      </c>
      <c r="BP210" s="16">
        <f t="shared" si="164"/>
        <v>0</v>
      </c>
      <c r="BQ210" s="93"/>
      <c r="BR210" s="16">
        <f t="shared" si="165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43101</v>
      </c>
      <c r="D211" s="65">
        <f>Ident!F211-C211+1-(INT((CHOOSE(WEEKDAY(C211),0,1,2,3,4,5,6)+(Ident!F211-C211+1))/7))-(INT((CHOOSE(WEEKDAY(C211),6,0,1,2,3,4,5)+(Ident!F211-C211+1))/7))</f>
        <v>-30785</v>
      </c>
      <c r="E211" s="6">
        <f>Kal!B$13-C211+1-(INT((CHOOSE(WEEKDAY(C211),0,1,2,3,4,5,6)+(Kal!B$13-C211+1))/7))-(INT((CHOOSE(WEEKDAY(C211),6,0,1,2,3,4,5)+(Kal!B$13-C211+1))/7))</f>
        <v>65</v>
      </c>
      <c r="F211" s="6">
        <f>Ident!F211-Kal!A$11+1-(INT((CHOOSE(WEEKDAY(Kal!A$11),0,1,2,3,4,5,6)+(Ident!F211-Kal!A$11+1))/7))-(INT((CHOOSE(WEEKDAY(Kal!A$11),6,0,1,2,3,4,5)+(Ident!F211-Kal!A$11+1))/7))</f>
        <v>-30785</v>
      </c>
      <c r="G211" s="6">
        <f>IF(AND(Ident!E211&lt;&gt;0,Ident!F211&lt;&gt;0),D211,IF(AND(Ident!E211&lt;&gt;0,Ident!F211=0),E211,IF(AND(Ident!E211=0,Ident!F211&lt;&gt;0),F211,ad5kw)))</f>
        <v>65</v>
      </c>
      <c r="H211" s="75">
        <f>ROUND(G211*Ident!L211,2)</f>
        <v>0</v>
      </c>
      <c r="I211" s="82"/>
      <c r="J211" s="73">
        <f>BerM1!W211+BerM2!W211+BerM3!W211</f>
        <v>0</v>
      </c>
      <c r="K211" s="73">
        <f t="shared" si="126"/>
        <v>0</v>
      </c>
      <c r="L211" s="73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6">
        <f>ROUND((BerM1!I211+BerM2!I211+BerM3!I211)/(malu1+malu2+malu3),2)</f>
        <v>0</v>
      </c>
      <c r="Q211" s="6">
        <f>ROUND((BerM1!J211+BerM2!J211+BerM3!J211)/(dima1+dima2+dima3),2)</f>
        <v>0</v>
      </c>
      <c r="R211" s="6">
        <f>ROUND((BerM1!K211+BerM2!K211+BerM3!K211)/(wome1+wome2+wome3),2)</f>
        <v>0</v>
      </c>
      <c r="S211" s="6">
        <f>ROUND((BerM1!L211+BerM2!L211+BerM3!L211)/(doje1+doje2+doje3),2)</f>
        <v>0</v>
      </c>
      <c r="T211" s="6">
        <f>ROUND((BerM1!M211+BerM2!M211+BerM3!M211)/(vrve1+vrve2+vrve3),2)</f>
        <v>0</v>
      </c>
      <c r="U211" s="6">
        <f>ROUND((BerM1!N211+BerM2!N211+BerM3!N211)/(zasa1+zasa2+zasa3),2)</f>
        <v>0</v>
      </c>
      <c r="V211" s="6">
        <f>ROUND((BerM1!O211+BerM2!O211+BerM3!O211)/(zodi1+zodi2+zodi3),2)</f>
        <v>0</v>
      </c>
      <c r="W211" s="6">
        <f>ROUND(('M1-In'!U211+'M2-In'!U211+'M3-In'!U211)*7/(malu1+malu2+malu3+dima1+dima2+dima3+wome1+wome2+wome3+doje1+doje2+doje3+vrve1+vrve2+vrve3+zasa1+zasa2+zasa3+zodi1+zodi2+zodi3),2)</f>
        <v>0</v>
      </c>
      <c r="X211" s="6">
        <f t="shared" si="144"/>
        <v>0</v>
      </c>
      <c r="Y211" s="16">
        <f t="shared" si="145"/>
        <v>0</v>
      </c>
      <c r="Z211" s="42">
        <f t="shared" si="146"/>
        <v>1</v>
      </c>
      <c r="AA211" s="16" t="str">
        <f t="shared" si="147"/>
        <v>Teilzeit</v>
      </c>
      <c r="AB211" s="16">
        <f>'M1-In'!AG211+'M1-In'!AH211+'M2-In'!AG211+'M2-In'!AH211+'M3-In'!AG211+'M3-In'!AH211</f>
        <v>0</v>
      </c>
      <c r="AC211" s="16">
        <f t="shared" si="148"/>
        <v>0</v>
      </c>
      <c r="AD211" s="16">
        <f t="shared" si="129"/>
        <v>0</v>
      </c>
      <c r="AE211" s="16">
        <f>'M1-In'!AI211+'M2-In'!AI211+'M3-In'!AI211</f>
        <v>0</v>
      </c>
      <c r="AF211" s="16">
        <f t="shared" si="149"/>
        <v>0</v>
      </c>
      <c r="AG211" s="16">
        <f t="shared" si="130"/>
        <v>0</v>
      </c>
      <c r="AH211" s="16">
        <f>'M1-In'!AJ211+'M2-In'!AJ211+'M3-In'!AJ211</f>
        <v>0</v>
      </c>
      <c r="AI211" s="16">
        <f t="shared" si="150"/>
        <v>0</v>
      </c>
      <c r="AJ211" s="16">
        <f t="shared" si="131"/>
        <v>0</v>
      </c>
      <c r="AK211" s="16">
        <f>'M1-In'!AK211+'M2-In'!AK211+'M3-In'!AK211</f>
        <v>0</v>
      </c>
      <c r="AL211" s="16">
        <f t="shared" si="151"/>
        <v>0</v>
      </c>
      <c r="AM211" s="16">
        <f t="shared" si="132"/>
        <v>0</v>
      </c>
      <c r="AN211" s="16">
        <f>'M1-In'!AL211+'M2-In'!AL211+'M3-In'!AL211</f>
        <v>0</v>
      </c>
      <c r="AO211" s="16">
        <f t="shared" si="152"/>
        <v>0</v>
      </c>
      <c r="AP211" s="16">
        <f t="shared" si="133"/>
        <v>0</v>
      </c>
      <c r="AQ211" s="16">
        <f>'M1-In'!AM211+'M2-In'!AM211+'M3-In'!AM211</f>
        <v>0</v>
      </c>
      <c r="AR211" s="16">
        <f t="shared" si="153"/>
        <v>0</v>
      </c>
      <c r="AS211" s="16">
        <f t="shared" si="134"/>
        <v>0</v>
      </c>
      <c r="AT211" s="16">
        <f>BerM1!AO211+BerM2!AO211+BerM3!AO211</f>
        <v>0</v>
      </c>
      <c r="AU211" s="16">
        <f t="shared" si="154"/>
        <v>0</v>
      </c>
      <c r="AV211" s="16">
        <f t="shared" si="135"/>
        <v>0</v>
      </c>
      <c r="AW211" s="16">
        <f ca="1">IF(A211=1,"Verbessern",MIN(gmk,BerM1!AQ211+BerM2!AQ211+BerM3!AQ211))</f>
        <v>0</v>
      </c>
      <c r="AX211" s="16">
        <f t="shared" ca="1" si="136"/>
        <v>0</v>
      </c>
      <c r="AY211" s="16">
        <f t="shared" ca="1" si="137"/>
        <v>0</v>
      </c>
      <c r="AZ211" s="16">
        <f t="shared" ca="1" si="138"/>
        <v>0</v>
      </c>
      <c r="BA211" s="6">
        <f t="shared" si="155"/>
        <v>0</v>
      </c>
      <c r="BB211" s="6">
        <f t="shared" si="139"/>
        <v>0</v>
      </c>
      <c r="BC211" s="285">
        <f t="shared" si="156"/>
        <v>0</v>
      </c>
      <c r="BD211" s="16">
        <f t="shared" ca="1" si="140"/>
        <v>0</v>
      </c>
      <c r="BE211" s="42">
        <f t="shared" ca="1" si="141"/>
        <v>0</v>
      </c>
      <c r="BF211" s="16">
        <f ca="1">IF(A211=1,"Verbessern",BerM1!AT211+BerM2!AT211+BerM3!AT211)</f>
        <v>0</v>
      </c>
      <c r="BG211" s="16">
        <f t="shared" ca="1" si="157"/>
        <v>0</v>
      </c>
      <c r="BH211" s="16">
        <f t="shared" ca="1" si="158"/>
        <v>0</v>
      </c>
      <c r="BI211" s="16">
        <f t="shared" ca="1" si="159"/>
        <v>0</v>
      </c>
      <c r="BJ211" s="16">
        <f t="shared" ca="1" si="160"/>
        <v>0</v>
      </c>
      <c r="BK211" s="16">
        <f t="shared" ca="1" si="142"/>
        <v>0</v>
      </c>
      <c r="BL211" s="6">
        <f t="shared" ca="1" si="143"/>
        <v>0</v>
      </c>
      <c r="BM211" s="92">
        <f t="shared" ca="1" si="161"/>
        <v>0</v>
      </c>
      <c r="BN211" s="16">
        <f t="shared" ca="1" si="162"/>
        <v>0</v>
      </c>
      <c r="BO211" s="16" t="str">
        <f t="shared" si="163"/>
        <v>OK</v>
      </c>
      <c r="BP211" s="16">
        <f t="shared" si="164"/>
        <v>0</v>
      </c>
      <c r="BQ211" s="93"/>
      <c r="BR211" s="16">
        <f t="shared" si="165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43101</v>
      </c>
      <c r="D212" s="65">
        <f>Ident!F212-C212+1-(INT((CHOOSE(WEEKDAY(C212),0,1,2,3,4,5,6)+(Ident!F212-C212+1))/7))-(INT((CHOOSE(WEEKDAY(C212),6,0,1,2,3,4,5)+(Ident!F212-C212+1))/7))</f>
        <v>-30785</v>
      </c>
      <c r="E212" s="6">
        <f>Kal!B$13-C212+1-(INT((CHOOSE(WEEKDAY(C212),0,1,2,3,4,5,6)+(Kal!B$13-C212+1))/7))-(INT((CHOOSE(WEEKDAY(C212),6,0,1,2,3,4,5)+(Kal!B$13-C212+1))/7))</f>
        <v>65</v>
      </c>
      <c r="F212" s="6">
        <f>Ident!F212-Kal!A$11+1-(INT((CHOOSE(WEEKDAY(Kal!A$11),0,1,2,3,4,5,6)+(Ident!F212-Kal!A$11+1))/7))-(INT((CHOOSE(WEEKDAY(Kal!A$11),6,0,1,2,3,4,5)+(Ident!F212-Kal!A$11+1))/7))</f>
        <v>-30785</v>
      </c>
      <c r="G212" s="6">
        <f>IF(AND(Ident!E212&lt;&gt;0,Ident!F212&lt;&gt;0),D212,IF(AND(Ident!E212&lt;&gt;0,Ident!F212=0),E212,IF(AND(Ident!E212=0,Ident!F212&lt;&gt;0),F212,ad5kw)))</f>
        <v>65</v>
      </c>
      <c r="H212" s="75">
        <f>ROUND(G212*Ident!L212,2)</f>
        <v>0</v>
      </c>
      <c r="I212" s="82"/>
      <c r="J212" s="73">
        <f>BerM1!W212+BerM2!W212+BerM3!W212</f>
        <v>0</v>
      </c>
      <c r="K212" s="73">
        <f t="shared" si="126"/>
        <v>0</v>
      </c>
      <c r="L212" s="73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6">
        <f>ROUND((BerM1!I212+BerM2!I212+BerM3!I212)/(malu1+malu2+malu3),2)</f>
        <v>0</v>
      </c>
      <c r="Q212" s="6">
        <f>ROUND((BerM1!J212+BerM2!J212+BerM3!J212)/(dima1+dima2+dima3),2)</f>
        <v>0</v>
      </c>
      <c r="R212" s="6">
        <f>ROUND((BerM1!K212+BerM2!K212+BerM3!K212)/(wome1+wome2+wome3),2)</f>
        <v>0</v>
      </c>
      <c r="S212" s="6">
        <f>ROUND((BerM1!L212+BerM2!L212+BerM3!L212)/(doje1+doje2+doje3),2)</f>
        <v>0</v>
      </c>
      <c r="T212" s="6">
        <f>ROUND((BerM1!M212+BerM2!M212+BerM3!M212)/(vrve1+vrve2+vrve3),2)</f>
        <v>0</v>
      </c>
      <c r="U212" s="6">
        <f>ROUND((BerM1!N212+BerM2!N212+BerM3!N212)/(zasa1+zasa2+zasa3),2)</f>
        <v>0</v>
      </c>
      <c r="V212" s="6">
        <f>ROUND((BerM1!O212+BerM2!O212+BerM3!O212)/(zodi1+zodi2+zodi3),2)</f>
        <v>0</v>
      </c>
      <c r="W212" s="6">
        <f>ROUND(('M1-In'!U212+'M2-In'!U212+'M3-In'!U212)*7/(malu1+malu2+malu3+dima1+dima2+dima3+wome1+wome2+wome3+doje1+doje2+doje3+vrve1+vrve2+vrve3+zasa1+zasa2+zasa3+zodi1+zodi2+zodi3),2)</f>
        <v>0</v>
      </c>
      <c r="X212" s="6">
        <f t="shared" si="144"/>
        <v>0</v>
      </c>
      <c r="Y212" s="16">
        <f t="shared" si="145"/>
        <v>0</v>
      </c>
      <c r="Z212" s="42">
        <f t="shared" si="146"/>
        <v>1</v>
      </c>
      <c r="AA212" s="16" t="str">
        <f t="shared" si="147"/>
        <v>Teilzeit</v>
      </c>
      <c r="AB212" s="16">
        <f>'M1-In'!AG212+'M1-In'!AH212+'M2-In'!AG212+'M2-In'!AH212+'M3-In'!AG212+'M3-In'!AH212</f>
        <v>0</v>
      </c>
      <c r="AC212" s="16">
        <f t="shared" si="148"/>
        <v>0</v>
      </c>
      <c r="AD212" s="16">
        <f t="shared" si="129"/>
        <v>0</v>
      </c>
      <c r="AE212" s="16">
        <f>'M1-In'!AI212+'M2-In'!AI212+'M3-In'!AI212</f>
        <v>0</v>
      </c>
      <c r="AF212" s="16">
        <f t="shared" si="149"/>
        <v>0</v>
      </c>
      <c r="AG212" s="16">
        <f t="shared" si="130"/>
        <v>0</v>
      </c>
      <c r="AH212" s="16">
        <f>'M1-In'!AJ212+'M2-In'!AJ212+'M3-In'!AJ212</f>
        <v>0</v>
      </c>
      <c r="AI212" s="16">
        <f t="shared" si="150"/>
        <v>0</v>
      </c>
      <c r="AJ212" s="16">
        <f t="shared" si="131"/>
        <v>0</v>
      </c>
      <c r="AK212" s="16">
        <f>'M1-In'!AK212+'M2-In'!AK212+'M3-In'!AK212</f>
        <v>0</v>
      </c>
      <c r="AL212" s="16">
        <f t="shared" si="151"/>
        <v>0</v>
      </c>
      <c r="AM212" s="16">
        <f t="shared" si="132"/>
        <v>0</v>
      </c>
      <c r="AN212" s="16">
        <f>'M1-In'!AL212+'M2-In'!AL212+'M3-In'!AL212</f>
        <v>0</v>
      </c>
      <c r="AO212" s="16">
        <f t="shared" si="152"/>
        <v>0</v>
      </c>
      <c r="AP212" s="16">
        <f t="shared" si="133"/>
        <v>0</v>
      </c>
      <c r="AQ212" s="16">
        <f>'M1-In'!AM212+'M2-In'!AM212+'M3-In'!AM212</f>
        <v>0</v>
      </c>
      <c r="AR212" s="16">
        <f t="shared" si="153"/>
        <v>0</v>
      </c>
      <c r="AS212" s="16">
        <f t="shared" si="134"/>
        <v>0</v>
      </c>
      <c r="AT212" s="16">
        <f>BerM1!AO212+BerM2!AO212+BerM3!AO212</f>
        <v>0</v>
      </c>
      <c r="AU212" s="16">
        <f t="shared" si="154"/>
        <v>0</v>
      </c>
      <c r="AV212" s="16">
        <f t="shared" si="135"/>
        <v>0</v>
      </c>
      <c r="AW212" s="16">
        <f ca="1">IF(A212=1,"Verbessern",MIN(gmk,BerM1!AQ212+BerM2!AQ212+BerM3!AQ212))</f>
        <v>0</v>
      </c>
      <c r="AX212" s="16">
        <f t="shared" ca="1" si="136"/>
        <v>0</v>
      </c>
      <c r="AY212" s="16">
        <f t="shared" ca="1" si="137"/>
        <v>0</v>
      </c>
      <c r="AZ212" s="16">
        <f t="shared" ca="1" si="138"/>
        <v>0</v>
      </c>
      <c r="BA212" s="6">
        <f t="shared" si="155"/>
        <v>0</v>
      </c>
      <c r="BB212" s="6">
        <f t="shared" si="139"/>
        <v>0</v>
      </c>
      <c r="BC212" s="285">
        <f t="shared" si="156"/>
        <v>0</v>
      </c>
      <c r="BD212" s="16">
        <f t="shared" ca="1" si="140"/>
        <v>0</v>
      </c>
      <c r="BE212" s="42">
        <f t="shared" ca="1" si="141"/>
        <v>0</v>
      </c>
      <c r="BF212" s="16">
        <f ca="1">IF(A212=1,"Verbessern",BerM1!AT212+BerM2!AT212+BerM3!AT212)</f>
        <v>0</v>
      </c>
      <c r="BG212" s="16">
        <f t="shared" ca="1" si="157"/>
        <v>0</v>
      </c>
      <c r="BH212" s="16">
        <f t="shared" ca="1" si="158"/>
        <v>0</v>
      </c>
      <c r="BI212" s="16">
        <f t="shared" ca="1" si="159"/>
        <v>0</v>
      </c>
      <c r="BJ212" s="16">
        <f t="shared" ca="1" si="160"/>
        <v>0</v>
      </c>
      <c r="BK212" s="16">
        <f t="shared" ca="1" si="142"/>
        <v>0</v>
      </c>
      <c r="BL212" s="6">
        <f t="shared" ca="1" si="143"/>
        <v>0</v>
      </c>
      <c r="BM212" s="92">
        <f t="shared" ca="1" si="161"/>
        <v>0</v>
      </c>
      <c r="BN212" s="16">
        <f t="shared" ca="1" si="162"/>
        <v>0</v>
      </c>
      <c r="BO212" s="16" t="str">
        <f t="shared" si="163"/>
        <v>OK</v>
      </c>
      <c r="BP212" s="16">
        <f t="shared" si="164"/>
        <v>0</v>
      </c>
      <c r="BQ212" s="93"/>
      <c r="BR212" s="16">
        <f t="shared" si="165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43101</v>
      </c>
      <c r="D213" s="65">
        <f>Ident!F213-C213+1-(INT((CHOOSE(WEEKDAY(C213),0,1,2,3,4,5,6)+(Ident!F213-C213+1))/7))-(INT((CHOOSE(WEEKDAY(C213),6,0,1,2,3,4,5)+(Ident!F213-C213+1))/7))</f>
        <v>-30785</v>
      </c>
      <c r="E213" s="6">
        <f>Kal!B$13-C213+1-(INT((CHOOSE(WEEKDAY(C213),0,1,2,3,4,5,6)+(Kal!B$13-C213+1))/7))-(INT((CHOOSE(WEEKDAY(C213),6,0,1,2,3,4,5)+(Kal!B$13-C213+1))/7))</f>
        <v>65</v>
      </c>
      <c r="F213" s="6">
        <f>Ident!F213-Kal!A$11+1-(INT((CHOOSE(WEEKDAY(Kal!A$11),0,1,2,3,4,5,6)+(Ident!F213-Kal!A$11+1))/7))-(INT((CHOOSE(WEEKDAY(Kal!A$11),6,0,1,2,3,4,5)+(Ident!F213-Kal!A$11+1))/7))</f>
        <v>-30785</v>
      </c>
      <c r="G213" s="6">
        <f>IF(AND(Ident!E213&lt;&gt;0,Ident!F213&lt;&gt;0),D213,IF(AND(Ident!E213&lt;&gt;0,Ident!F213=0),E213,IF(AND(Ident!E213=0,Ident!F213&lt;&gt;0),F213,ad5kw)))</f>
        <v>65</v>
      </c>
      <c r="H213" s="75">
        <f>ROUND(G213*Ident!L213,2)</f>
        <v>0</v>
      </c>
      <c r="I213" s="82"/>
      <c r="J213" s="73">
        <f>BerM1!W213+BerM2!W213+BerM3!W213</f>
        <v>0</v>
      </c>
      <c r="K213" s="73">
        <f t="shared" si="126"/>
        <v>0</v>
      </c>
      <c r="L213" s="73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6">
        <f>ROUND((BerM1!I213+BerM2!I213+BerM3!I213)/(malu1+malu2+malu3),2)</f>
        <v>0</v>
      </c>
      <c r="Q213" s="6">
        <f>ROUND((BerM1!J213+BerM2!J213+BerM3!J213)/(dima1+dima2+dima3),2)</f>
        <v>0</v>
      </c>
      <c r="R213" s="6">
        <f>ROUND((BerM1!K213+BerM2!K213+BerM3!K213)/(wome1+wome2+wome3),2)</f>
        <v>0</v>
      </c>
      <c r="S213" s="6">
        <f>ROUND((BerM1!L213+BerM2!L213+BerM3!L213)/(doje1+doje2+doje3),2)</f>
        <v>0</v>
      </c>
      <c r="T213" s="6">
        <f>ROUND((BerM1!M213+BerM2!M213+BerM3!M213)/(vrve1+vrve2+vrve3),2)</f>
        <v>0</v>
      </c>
      <c r="U213" s="6">
        <f>ROUND((BerM1!N213+BerM2!N213+BerM3!N213)/(zasa1+zasa2+zasa3),2)</f>
        <v>0</v>
      </c>
      <c r="V213" s="6">
        <f>ROUND((BerM1!O213+BerM2!O213+BerM3!O213)/(zodi1+zodi2+zodi3),2)</f>
        <v>0</v>
      </c>
      <c r="W213" s="6">
        <f>ROUND(('M1-In'!U213+'M2-In'!U213+'M3-In'!U213)*7/(malu1+malu2+malu3+dima1+dima2+dima3+wome1+wome2+wome3+doje1+doje2+doje3+vrve1+vrve2+vrve3+zasa1+zasa2+zasa3+zodi1+zodi2+zodi3),2)</f>
        <v>0</v>
      </c>
      <c r="X213" s="6">
        <f t="shared" si="144"/>
        <v>0</v>
      </c>
      <c r="Y213" s="16">
        <f t="shared" si="145"/>
        <v>0</v>
      </c>
      <c r="Z213" s="42">
        <f t="shared" si="146"/>
        <v>1</v>
      </c>
      <c r="AA213" s="16" t="str">
        <f t="shared" si="147"/>
        <v>Teilzeit</v>
      </c>
      <c r="AB213" s="16">
        <f>'M1-In'!AG213+'M1-In'!AH213+'M2-In'!AG213+'M2-In'!AH213+'M3-In'!AG213+'M3-In'!AH213</f>
        <v>0</v>
      </c>
      <c r="AC213" s="16">
        <f t="shared" si="148"/>
        <v>0</v>
      </c>
      <c r="AD213" s="16">
        <f t="shared" si="129"/>
        <v>0</v>
      </c>
      <c r="AE213" s="16">
        <f>'M1-In'!AI213+'M2-In'!AI213+'M3-In'!AI213</f>
        <v>0</v>
      </c>
      <c r="AF213" s="16">
        <f t="shared" si="149"/>
        <v>0</v>
      </c>
      <c r="AG213" s="16">
        <f t="shared" si="130"/>
        <v>0</v>
      </c>
      <c r="AH213" s="16">
        <f>'M1-In'!AJ213+'M2-In'!AJ213+'M3-In'!AJ213</f>
        <v>0</v>
      </c>
      <c r="AI213" s="16">
        <f t="shared" si="150"/>
        <v>0</v>
      </c>
      <c r="AJ213" s="16">
        <f t="shared" si="131"/>
        <v>0</v>
      </c>
      <c r="AK213" s="16">
        <f>'M1-In'!AK213+'M2-In'!AK213+'M3-In'!AK213</f>
        <v>0</v>
      </c>
      <c r="AL213" s="16">
        <f t="shared" si="151"/>
        <v>0</v>
      </c>
      <c r="AM213" s="16">
        <f t="shared" si="132"/>
        <v>0</v>
      </c>
      <c r="AN213" s="16">
        <f>'M1-In'!AL213+'M2-In'!AL213+'M3-In'!AL213</f>
        <v>0</v>
      </c>
      <c r="AO213" s="16">
        <f t="shared" si="152"/>
        <v>0</v>
      </c>
      <c r="AP213" s="16">
        <f t="shared" si="133"/>
        <v>0</v>
      </c>
      <c r="AQ213" s="16">
        <f>'M1-In'!AM213+'M2-In'!AM213+'M3-In'!AM213</f>
        <v>0</v>
      </c>
      <c r="AR213" s="16">
        <f t="shared" si="153"/>
        <v>0</v>
      </c>
      <c r="AS213" s="16">
        <f t="shared" si="134"/>
        <v>0</v>
      </c>
      <c r="AT213" s="16">
        <f>BerM1!AO213+BerM2!AO213+BerM3!AO213</f>
        <v>0</v>
      </c>
      <c r="AU213" s="16">
        <f t="shared" si="154"/>
        <v>0</v>
      </c>
      <c r="AV213" s="16">
        <f t="shared" si="135"/>
        <v>0</v>
      </c>
      <c r="AW213" s="16">
        <f ca="1">IF(A213=1,"Verbessern",MIN(gmk,BerM1!AQ213+BerM2!AQ213+BerM3!AQ213))</f>
        <v>0</v>
      </c>
      <c r="AX213" s="16">
        <f t="shared" ca="1" si="136"/>
        <v>0</v>
      </c>
      <c r="AY213" s="16">
        <f t="shared" ca="1" si="137"/>
        <v>0</v>
      </c>
      <c r="AZ213" s="16">
        <f t="shared" ca="1" si="138"/>
        <v>0</v>
      </c>
      <c r="BA213" s="6">
        <f t="shared" si="155"/>
        <v>0</v>
      </c>
      <c r="BB213" s="6">
        <f t="shared" si="139"/>
        <v>0</v>
      </c>
      <c r="BC213" s="285">
        <f t="shared" si="156"/>
        <v>0</v>
      </c>
      <c r="BD213" s="16">
        <f t="shared" ca="1" si="140"/>
        <v>0</v>
      </c>
      <c r="BE213" s="42">
        <f t="shared" ca="1" si="141"/>
        <v>0</v>
      </c>
      <c r="BF213" s="16">
        <f ca="1">IF(A213=1,"Verbessern",BerM1!AT213+BerM2!AT213+BerM3!AT213)</f>
        <v>0</v>
      </c>
      <c r="BG213" s="16">
        <f t="shared" ca="1" si="157"/>
        <v>0</v>
      </c>
      <c r="BH213" s="16">
        <f t="shared" ca="1" si="158"/>
        <v>0</v>
      </c>
      <c r="BI213" s="16">
        <f t="shared" ca="1" si="159"/>
        <v>0</v>
      </c>
      <c r="BJ213" s="16">
        <f t="shared" ca="1" si="160"/>
        <v>0</v>
      </c>
      <c r="BK213" s="16">
        <f t="shared" ca="1" si="142"/>
        <v>0</v>
      </c>
      <c r="BL213" s="6">
        <f t="shared" ca="1" si="143"/>
        <v>0</v>
      </c>
      <c r="BM213" s="92">
        <f t="shared" ca="1" si="161"/>
        <v>0</v>
      </c>
      <c r="BN213" s="16">
        <f t="shared" ca="1" si="162"/>
        <v>0</v>
      </c>
      <c r="BO213" s="16" t="str">
        <f t="shared" si="163"/>
        <v>OK</v>
      </c>
      <c r="BP213" s="16">
        <f t="shared" si="164"/>
        <v>0</v>
      </c>
      <c r="BQ213" s="93"/>
      <c r="BR213" s="16">
        <f t="shared" si="165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43101</v>
      </c>
      <c r="D214" s="65">
        <f>Ident!F214-C214+1-(INT((CHOOSE(WEEKDAY(C214),0,1,2,3,4,5,6)+(Ident!F214-C214+1))/7))-(INT((CHOOSE(WEEKDAY(C214),6,0,1,2,3,4,5)+(Ident!F214-C214+1))/7))</f>
        <v>-30785</v>
      </c>
      <c r="E214" s="6">
        <f>Kal!B$13-C214+1-(INT((CHOOSE(WEEKDAY(C214),0,1,2,3,4,5,6)+(Kal!B$13-C214+1))/7))-(INT((CHOOSE(WEEKDAY(C214),6,0,1,2,3,4,5)+(Kal!B$13-C214+1))/7))</f>
        <v>65</v>
      </c>
      <c r="F214" s="6">
        <f>Ident!F214-Kal!A$11+1-(INT((CHOOSE(WEEKDAY(Kal!A$11),0,1,2,3,4,5,6)+(Ident!F214-Kal!A$11+1))/7))-(INT((CHOOSE(WEEKDAY(Kal!A$11),6,0,1,2,3,4,5)+(Ident!F214-Kal!A$11+1))/7))</f>
        <v>-30785</v>
      </c>
      <c r="G214" s="6">
        <f>IF(AND(Ident!E214&lt;&gt;0,Ident!F214&lt;&gt;0),D214,IF(AND(Ident!E214&lt;&gt;0,Ident!F214=0),E214,IF(AND(Ident!E214=0,Ident!F214&lt;&gt;0),F214,ad5kw)))</f>
        <v>65</v>
      </c>
      <c r="H214" s="75">
        <f>ROUND(G214*Ident!L214,2)</f>
        <v>0</v>
      </c>
      <c r="I214" s="82"/>
      <c r="J214" s="73">
        <f>BerM1!W214+BerM2!W214+BerM3!W214</f>
        <v>0</v>
      </c>
      <c r="K214" s="73">
        <f t="shared" si="126"/>
        <v>0</v>
      </c>
      <c r="L214" s="73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6">
        <f>ROUND((BerM1!I214+BerM2!I214+BerM3!I214)/(malu1+malu2+malu3),2)</f>
        <v>0</v>
      </c>
      <c r="Q214" s="6">
        <f>ROUND((BerM1!J214+BerM2!J214+BerM3!J214)/(dima1+dima2+dima3),2)</f>
        <v>0</v>
      </c>
      <c r="R214" s="6">
        <f>ROUND((BerM1!K214+BerM2!K214+BerM3!K214)/(wome1+wome2+wome3),2)</f>
        <v>0</v>
      </c>
      <c r="S214" s="6">
        <f>ROUND((BerM1!L214+BerM2!L214+BerM3!L214)/(doje1+doje2+doje3),2)</f>
        <v>0</v>
      </c>
      <c r="T214" s="6">
        <f>ROUND((BerM1!M214+BerM2!M214+BerM3!M214)/(vrve1+vrve2+vrve3),2)</f>
        <v>0</v>
      </c>
      <c r="U214" s="6">
        <f>ROUND((BerM1!N214+BerM2!N214+BerM3!N214)/(zasa1+zasa2+zasa3),2)</f>
        <v>0</v>
      </c>
      <c r="V214" s="6">
        <f>ROUND((BerM1!O214+BerM2!O214+BerM3!O214)/(zodi1+zodi2+zodi3),2)</f>
        <v>0</v>
      </c>
      <c r="W214" s="6">
        <f>ROUND(('M1-In'!U214+'M2-In'!U214+'M3-In'!U214)*7/(malu1+malu2+malu3+dima1+dima2+dima3+wome1+wome2+wome3+doje1+doje2+doje3+vrve1+vrve2+vrve3+zasa1+zasa2+zasa3+zodi1+zodi2+zodi3),2)</f>
        <v>0</v>
      </c>
      <c r="X214" s="6">
        <f t="shared" si="144"/>
        <v>0</v>
      </c>
      <c r="Y214" s="16">
        <f t="shared" si="145"/>
        <v>0</v>
      </c>
      <c r="Z214" s="42">
        <f t="shared" si="146"/>
        <v>1</v>
      </c>
      <c r="AA214" s="16" t="str">
        <f t="shared" si="147"/>
        <v>Teilzeit</v>
      </c>
      <c r="AB214" s="16">
        <f>'M1-In'!AG214+'M1-In'!AH214+'M2-In'!AG214+'M2-In'!AH214+'M3-In'!AG214+'M3-In'!AH214</f>
        <v>0</v>
      </c>
      <c r="AC214" s="16">
        <f t="shared" si="148"/>
        <v>0</v>
      </c>
      <c r="AD214" s="16">
        <f t="shared" si="129"/>
        <v>0</v>
      </c>
      <c r="AE214" s="16">
        <f>'M1-In'!AI214+'M2-In'!AI214+'M3-In'!AI214</f>
        <v>0</v>
      </c>
      <c r="AF214" s="16">
        <f t="shared" si="149"/>
        <v>0</v>
      </c>
      <c r="AG214" s="16">
        <f t="shared" si="130"/>
        <v>0</v>
      </c>
      <c r="AH214" s="16">
        <f>'M1-In'!AJ214+'M2-In'!AJ214+'M3-In'!AJ214</f>
        <v>0</v>
      </c>
      <c r="AI214" s="16">
        <f t="shared" si="150"/>
        <v>0</v>
      </c>
      <c r="AJ214" s="16">
        <f t="shared" si="131"/>
        <v>0</v>
      </c>
      <c r="AK214" s="16">
        <f>'M1-In'!AK214+'M2-In'!AK214+'M3-In'!AK214</f>
        <v>0</v>
      </c>
      <c r="AL214" s="16">
        <f t="shared" si="151"/>
        <v>0</v>
      </c>
      <c r="AM214" s="16">
        <f t="shared" si="132"/>
        <v>0</v>
      </c>
      <c r="AN214" s="16">
        <f>'M1-In'!AL214+'M2-In'!AL214+'M3-In'!AL214</f>
        <v>0</v>
      </c>
      <c r="AO214" s="16">
        <f t="shared" si="152"/>
        <v>0</v>
      </c>
      <c r="AP214" s="16">
        <f t="shared" si="133"/>
        <v>0</v>
      </c>
      <c r="AQ214" s="16">
        <f>'M1-In'!AM214+'M2-In'!AM214+'M3-In'!AM214</f>
        <v>0</v>
      </c>
      <c r="AR214" s="16">
        <f t="shared" si="153"/>
        <v>0</v>
      </c>
      <c r="AS214" s="16">
        <f t="shared" si="134"/>
        <v>0</v>
      </c>
      <c r="AT214" s="16">
        <f>BerM1!AO214+BerM2!AO214+BerM3!AO214</f>
        <v>0</v>
      </c>
      <c r="AU214" s="16">
        <f t="shared" si="154"/>
        <v>0</v>
      </c>
      <c r="AV214" s="16">
        <f t="shared" si="135"/>
        <v>0</v>
      </c>
      <c r="AW214" s="16">
        <f ca="1">IF(A214=1,"Verbessern",MIN(gmk,BerM1!AQ214+BerM2!AQ214+BerM3!AQ214))</f>
        <v>0</v>
      </c>
      <c r="AX214" s="16">
        <f t="shared" ca="1" si="136"/>
        <v>0</v>
      </c>
      <c r="AY214" s="16">
        <f t="shared" ca="1" si="137"/>
        <v>0</v>
      </c>
      <c r="AZ214" s="16">
        <f t="shared" ca="1" si="138"/>
        <v>0</v>
      </c>
      <c r="BA214" s="6">
        <f t="shared" si="155"/>
        <v>0</v>
      </c>
      <c r="BB214" s="6">
        <f t="shared" si="139"/>
        <v>0</v>
      </c>
      <c r="BC214" s="285">
        <f t="shared" si="156"/>
        <v>0</v>
      </c>
      <c r="BD214" s="16">
        <f t="shared" ca="1" si="140"/>
        <v>0</v>
      </c>
      <c r="BE214" s="42">
        <f t="shared" ca="1" si="141"/>
        <v>0</v>
      </c>
      <c r="BF214" s="16">
        <f ca="1">IF(A214=1,"Verbessern",BerM1!AT214+BerM2!AT214+BerM3!AT214)</f>
        <v>0</v>
      </c>
      <c r="BG214" s="16">
        <f t="shared" ca="1" si="157"/>
        <v>0</v>
      </c>
      <c r="BH214" s="16">
        <f t="shared" ca="1" si="158"/>
        <v>0</v>
      </c>
      <c r="BI214" s="16">
        <f t="shared" ca="1" si="159"/>
        <v>0</v>
      </c>
      <c r="BJ214" s="16">
        <f t="shared" ca="1" si="160"/>
        <v>0</v>
      </c>
      <c r="BK214" s="16">
        <f t="shared" ca="1" si="142"/>
        <v>0</v>
      </c>
      <c r="BL214" s="6">
        <f t="shared" ca="1" si="143"/>
        <v>0</v>
      </c>
      <c r="BM214" s="92">
        <f t="shared" ca="1" si="161"/>
        <v>0</v>
      </c>
      <c r="BN214" s="16">
        <f t="shared" ca="1" si="162"/>
        <v>0</v>
      </c>
      <c r="BO214" s="16" t="str">
        <f t="shared" si="163"/>
        <v>OK</v>
      </c>
      <c r="BP214" s="16">
        <f t="shared" si="164"/>
        <v>0</v>
      </c>
      <c r="BQ214" s="93"/>
      <c r="BR214" s="16">
        <f t="shared" si="165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43101</v>
      </c>
      <c r="D215" s="65">
        <f>Ident!F215-C215+1-(INT((CHOOSE(WEEKDAY(C215),0,1,2,3,4,5,6)+(Ident!F215-C215+1))/7))-(INT((CHOOSE(WEEKDAY(C215),6,0,1,2,3,4,5)+(Ident!F215-C215+1))/7))</f>
        <v>-30785</v>
      </c>
      <c r="E215" s="6">
        <f>Kal!B$13-C215+1-(INT((CHOOSE(WEEKDAY(C215),0,1,2,3,4,5,6)+(Kal!B$13-C215+1))/7))-(INT((CHOOSE(WEEKDAY(C215),6,0,1,2,3,4,5)+(Kal!B$13-C215+1))/7))</f>
        <v>65</v>
      </c>
      <c r="F215" s="6">
        <f>Ident!F215-Kal!A$11+1-(INT((CHOOSE(WEEKDAY(Kal!A$11),0,1,2,3,4,5,6)+(Ident!F215-Kal!A$11+1))/7))-(INT((CHOOSE(WEEKDAY(Kal!A$11),6,0,1,2,3,4,5)+(Ident!F215-Kal!A$11+1))/7))</f>
        <v>-30785</v>
      </c>
      <c r="G215" s="6">
        <f>IF(AND(Ident!E215&lt;&gt;0,Ident!F215&lt;&gt;0),D215,IF(AND(Ident!E215&lt;&gt;0,Ident!F215=0),E215,IF(AND(Ident!E215=0,Ident!F215&lt;&gt;0),F215,ad5kw)))</f>
        <v>65</v>
      </c>
      <c r="H215" s="75">
        <f>ROUND(G215*Ident!L215,2)</f>
        <v>0</v>
      </c>
      <c r="I215" s="82"/>
      <c r="J215" s="73">
        <f>BerM1!W215+BerM2!W215+BerM3!W215</f>
        <v>0</v>
      </c>
      <c r="K215" s="73">
        <f t="shared" si="126"/>
        <v>0</v>
      </c>
      <c r="L215" s="73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6">
        <f>ROUND((BerM1!I215+BerM2!I215+BerM3!I215)/(malu1+malu2+malu3),2)</f>
        <v>0</v>
      </c>
      <c r="Q215" s="6">
        <f>ROUND((BerM1!J215+BerM2!J215+BerM3!J215)/(dima1+dima2+dima3),2)</f>
        <v>0</v>
      </c>
      <c r="R215" s="6">
        <f>ROUND((BerM1!K215+BerM2!K215+BerM3!K215)/(wome1+wome2+wome3),2)</f>
        <v>0</v>
      </c>
      <c r="S215" s="6">
        <f>ROUND((BerM1!L215+BerM2!L215+BerM3!L215)/(doje1+doje2+doje3),2)</f>
        <v>0</v>
      </c>
      <c r="T215" s="6">
        <f>ROUND((BerM1!M215+BerM2!M215+BerM3!M215)/(vrve1+vrve2+vrve3),2)</f>
        <v>0</v>
      </c>
      <c r="U215" s="6">
        <f>ROUND((BerM1!N215+BerM2!N215+BerM3!N215)/(zasa1+zasa2+zasa3),2)</f>
        <v>0</v>
      </c>
      <c r="V215" s="6">
        <f>ROUND((BerM1!O215+BerM2!O215+BerM3!O215)/(zodi1+zodi2+zodi3),2)</f>
        <v>0</v>
      </c>
      <c r="W215" s="6">
        <f>ROUND(('M1-In'!U215+'M2-In'!U215+'M3-In'!U215)*7/(malu1+malu2+malu3+dima1+dima2+dima3+wome1+wome2+wome3+doje1+doje2+doje3+vrve1+vrve2+vrve3+zasa1+zasa2+zasa3+zodi1+zodi2+zodi3),2)</f>
        <v>0</v>
      </c>
      <c r="X215" s="6">
        <f t="shared" si="144"/>
        <v>0</v>
      </c>
      <c r="Y215" s="16">
        <f t="shared" si="145"/>
        <v>0</v>
      </c>
      <c r="Z215" s="42">
        <f t="shared" si="146"/>
        <v>1</v>
      </c>
      <c r="AA215" s="16" t="str">
        <f t="shared" si="147"/>
        <v>Teilzeit</v>
      </c>
      <c r="AB215" s="16">
        <f>'M1-In'!AG215+'M1-In'!AH215+'M2-In'!AG215+'M2-In'!AH215+'M3-In'!AG215+'M3-In'!AH215</f>
        <v>0</v>
      </c>
      <c r="AC215" s="16">
        <f t="shared" si="148"/>
        <v>0</v>
      </c>
      <c r="AD215" s="16">
        <f t="shared" si="129"/>
        <v>0</v>
      </c>
      <c r="AE215" s="16">
        <f>'M1-In'!AI215+'M2-In'!AI215+'M3-In'!AI215</f>
        <v>0</v>
      </c>
      <c r="AF215" s="16">
        <f t="shared" si="149"/>
        <v>0</v>
      </c>
      <c r="AG215" s="16">
        <f t="shared" si="130"/>
        <v>0</v>
      </c>
      <c r="AH215" s="16">
        <f>'M1-In'!AJ215+'M2-In'!AJ215+'M3-In'!AJ215</f>
        <v>0</v>
      </c>
      <c r="AI215" s="16">
        <f t="shared" si="150"/>
        <v>0</v>
      </c>
      <c r="AJ215" s="16">
        <f t="shared" si="131"/>
        <v>0</v>
      </c>
      <c r="AK215" s="16">
        <f>'M1-In'!AK215+'M2-In'!AK215+'M3-In'!AK215</f>
        <v>0</v>
      </c>
      <c r="AL215" s="16">
        <f t="shared" si="151"/>
        <v>0</v>
      </c>
      <c r="AM215" s="16">
        <f t="shared" si="132"/>
        <v>0</v>
      </c>
      <c r="AN215" s="16">
        <f>'M1-In'!AL215+'M2-In'!AL215+'M3-In'!AL215</f>
        <v>0</v>
      </c>
      <c r="AO215" s="16">
        <f t="shared" si="152"/>
        <v>0</v>
      </c>
      <c r="AP215" s="16">
        <f t="shared" si="133"/>
        <v>0</v>
      </c>
      <c r="AQ215" s="16">
        <f>'M1-In'!AM215+'M2-In'!AM215+'M3-In'!AM215</f>
        <v>0</v>
      </c>
      <c r="AR215" s="16">
        <f t="shared" si="153"/>
        <v>0</v>
      </c>
      <c r="AS215" s="16">
        <f t="shared" si="134"/>
        <v>0</v>
      </c>
      <c r="AT215" s="16">
        <f>BerM1!AO215+BerM2!AO215+BerM3!AO215</f>
        <v>0</v>
      </c>
      <c r="AU215" s="16">
        <f t="shared" si="154"/>
        <v>0</v>
      </c>
      <c r="AV215" s="16">
        <f t="shared" si="135"/>
        <v>0</v>
      </c>
      <c r="AW215" s="16">
        <f ca="1">IF(A215=1,"Verbessern",MIN(gmk,BerM1!AQ215+BerM2!AQ215+BerM3!AQ215))</f>
        <v>0</v>
      </c>
      <c r="AX215" s="16">
        <f t="shared" ca="1" si="136"/>
        <v>0</v>
      </c>
      <c r="AY215" s="16">
        <f t="shared" ca="1" si="137"/>
        <v>0</v>
      </c>
      <c r="AZ215" s="16">
        <f t="shared" ca="1" si="138"/>
        <v>0</v>
      </c>
      <c r="BA215" s="6">
        <f t="shared" si="155"/>
        <v>0</v>
      </c>
      <c r="BB215" s="6">
        <f t="shared" si="139"/>
        <v>0</v>
      </c>
      <c r="BC215" s="285">
        <f t="shared" si="156"/>
        <v>0</v>
      </c>
      <c r="BD215" s="16">
        <f t="shared" ca="1" si="140"/>
        <v>0</v>
      </c>
      <c r="BE215" s="42">
        <f t="shared" ca="1" si="141"/>
        <v>0</v>
      </c>
      <c r="BF215" s="16">
        <f ca="1">IF(A215=1,"Verbessern",BerM1!AT215+BerM2!AT215+BerM3!AT215)</f>
        <v>0</v>
      </c>
      <c r="BG215" s="16">
        <f t="shared" ca="1" si="157"/>
        <v>0</v>
      </c>
      <c r="BH215" s="16">
        <f t="shared" ca="1" si="158"/>
        <v>0</v>
      </c>
      <c r="BI215" s="16">
        <f t="shared" ca="1" si="159"/>
        <v>0</v>
      </c>
      <c r="BJ215" s="16">
        <f t="shared" ca="1" si="160"/>
        <v>0</v>
      </c>
      <c r="BK215" s="16">
        <f t="shared" ca="1" si="142"/>
        <v>0</v>
      </c>
      <c r="BL215" s="6">
        <f t="shared" ca="1" si="143"/>
        <v>0</v>
      </c>
      <c r="BM215" s="92">
        <f t="shared" ca="1" si="161"/>
        <v>0</v>
      </c>
      <c r="BN215" s="16">
        <f t="shared" ca="1" si="162"/>
        <v>0</v>
      </c>
      <c r="BO215" s="16" t="str">
        <f t="shared" si="163"/>
        <v>OK</v>
      </c>
      <c r="BP215" s="16">
        <f t="shared" si="164"/>
        <v>0</v>
      </c>
      <c r="BQ215" s="93"/>
      <c r="BR215" s="16">
        <f t="shared" si="165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43101</v>
      </c>
      <c r="D216" s="65">
        <f>Ident!F216-C216+1-(INT((CHOOSE(WEEKDAY(C216),0,1,2,3,4,5,6)+(Ident!F216-C216+1))/7))-(INT((CHOOSE(WEEKDAY(C216),6,0,1,2,3,4,5)+(Ident!F216-C216+1))/7))</f>
        <v>-30785</v>
      </c>
      <c r="E216" s="6">
        <f>Kal!B$13-C216+1-(INT((CHOOSE(WEEKDAY(C216),0,1,2,3,4,5,6)+(Kal!B$13-C216+1))/7))-(INT((CHOOSE(WEEKDAY(C216),6,0,1,2,3,4,5)+(Kal!B$13-C216+1))/7))</f>
        <v>65</v>
      </c>
      <c r="F216" s="6">
        <f>Ident!F216-Kal!A$11+1-(INT((CHOOSE(WEEKDAY(Kal!A$11),0,1,2,3,4,5,6)+(Ident!F216-Kal!A$11+1))/7))-(INT((CHOOSE(WEEKDAY(Kal!A$11),6,0,1,2,3,4,5)+(Ident!F216-Kal!A$11+1))/7))</f>
        <v>-30785</v>
      </c>
      <c r="G216" s="6">
        <f>IF(AND(Ident!E216&lt;&gt;0,Ident!F216&lt;&gt;0),D216,IF(AND(Ident!E216&lt;&gt;0,Ident!F216=0),E216,IF(AND(Ident!E216=0,Ident!F216&lt;&gt;0),F216,ad5kw)))</f>
        <v>65</v>
      </c>
      <c r="H216" s="75">
        <f>ROUND(G216*Ident!L216,2)</f>
        <v>0</v>
      </c>
      <c r="I216" s="82"/>
      <c r="J216" s="73">
        <f>BerM1!W216+BerM2!W216+BerM3!W216</f>
        <v>0</v>
      </c>
      <c r="K216" s="73">
        <f t="shared" si="126"/>
        <v>0</v>
      </c>
      <c r="L216" s="73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6">
        <f>ROUND((BerM1!I216+BerM2!I216+BerM3!I216)/(malu1+malu2+malu3),2)</f>
        <v>0</v>
      </c>
      <c r="Q216" s="6">
        <f>ROUND((BerM1!J216+BerM2!J216+BerM3!J216)/(dima1+dima2+dima3),2)</f>
        <v>0</v>
      </c>
      <c r="R216" s="6">
        <f>ROUND((BerM1!K216+BerM2!K216+BerM3!K216)/(wome1+wome2+wome3),2)</f>
        <v>0</v>
      </c>
      <c r="S216" s="6">
        <f>ROUND((BerM1!L216+BerM2!L216+BerM3!L216)/(doje1+doje2+doje3),2)</f>
        <v>0</v>
      </c>
      <c r="T216" s="6">
        <f>ROUND((BerM1!M216+BerM2!M216+BerM3!M216)/(vrve1+vrve2+vrve3),2)</f>
        <v>0</v>
      </c>
      <c r="U216" s="6">
        <f>ROUND((BerM1!N216+BerM2!N216+BerM3!N216)/(zasa1+zasa2+zasa3),2)</f>
        <v>0</v>
      </c>
      <c r="V216" s="6">
        <f>ROUND((BerM1!O216+BerM2!O216+BerM3!O216)/(zodi1+zodi2+zodi3),2)</f>
        <v>0</v>
      </c>
      <c r="W216" s="6">
        <f>ROUND(('M1-In'!U216+'M2-In'!U216+'M3-In'!U216)*7/(malu1+malu2+malu3+dima1+dima2+dima3+wome1+wome2+wome3+doje1+doje2+doje3+vrve1+vrve2+vrve3+zasa1+zasa2+zasa3+zodi1+zodi2+zodi3),2)</f>
        <v>0</v>
      </c>
      <c r="X216" s="6">
        <f t="shared" si="144"/>
        <v>0</v>
      </c>
      <c r="Y216" s="16">
        <f t="shared" si="145"/>
        <v>0</v>
      </c>
      <c r="Z216" s="42">
        <f t="shared" si="146"/>
        <v>1</v>
      </c>
      <c r="AA216" s="16" t="str">
        <f t="shared" si="147"/>
        <v>Teilzeit</v>
      </c>
      <c r="AB216" s="16">
        <f>'M1-In'!AG216+'M1-In'!AH216+'M2-In'!AG216+'M2-In'!AH216+'M3-In'!AG216+'M3-In'!AH216</f>
        <v>0</v>
      </c>
      <c r="AC216" s="16">
        <f t="shared" si="148"/>
        <v>0</v>
      </c>
      <c r="AD216" s="16">
        <f t="shared" si="129"/>
        <v>0</v>
      </c>
      <c r="AE216" s="16">
        <f>'M1-In'!AI216+'M2-In'!AI216+'M3-In'!AI216</f>
        <v>0</v>
      </c>
      <c r="AF216" s="16">
        <f t="shared" si="149"/>
        <v>0</v>
      </c>
      <c r="AG216" s="16">
        <f t="shared" si="130"/>
        <v>0</v>
      </c>
      <c r="AH216" s="16">
        <f>'M1-In'!AJ216+'M2-In'!AJ216+'M3-In'!AJ216</f>
        <v>0</v>
      </c>
      <c r="AI216" s="16">
        <f t="shared" si="150"/>
        <v>0</v>
      </c>
      <c r="AJ216" s="16">
        <f t="shared" si="131"/>
        <v>0</v>
      </c>
      <c r="AK216" s="16">
        <f>'M1-In'!AK216+'M2-In'!AK216+'M3-In'!AK216</f>
        <v>0</v>
      </c>
      <c r="AL216" s="16">
        <f t="shared" si="151"/>
        <v>0</v>
      </c>
      <c r="AM216" s="16">
        <f t="shared" si="132"/>
        <v>0</v>
      </c>
      <c r="AN216" s="16">
        <f>'M1-In'!AL216+'M2-In'!AL216+'M3-In'!AL216</f>
        <v>0</v>
      </c>
      <c r="AO216" s="16">
        <f t="shared" si="152"/>
        <v>0</v>
      </c>
      <c r="AP216" s="16">
        <f t="shared" si="133"/>
        <v>0</v>
      </c>
      <c r="AQ216" s="16">
        <f>'M1-In'!AM216+'M2-In'!AM216+'M3-In'!AM216</f>
        <v>0</v>
      </c>
      <c r="AR216" s="16">
        <f t="shared" si="153"/>
        <v>0</v>
      </c>
      <c r="AS216" s="16">
        <f t="shared" si="134"/>
        <v>0</v>
      </c>
      <c r="AT216" s="16">
        <f>BerM1!AO216+BerM2!AO216+BerM3!AO216</f>
        <v>0</v>
      </c>
      <c r="AU216" s="16">
        <f t="shared" si="154"/>
        <v>0</v>
      </c>
      <c r="AV216" s="16">
        <f t="shared" si="135"/>
        <v>0</v>
      </c>
      <c r="AW216" s="16">
        <f ca="1">IF(A216=1,"Verbessern",MIN(gmk,BerM1!AQ216+BerM2!AQ216+BerM3!AQ216))</f>
        <v>0</v>
      </c>
      <c r="AX216" s="16">
        <f t="shared" ca="1" si="136"/>
        <v>0</v>
      </c>
      <c r="AY216" s="16">
        <f t="shared" ca="1" si="137"/>
        <v>0</v>
      </c>
      <c r="AZ216" s="16">
        <f t="shared" ca="1" si="138"/>
        <v>0</v>
      </c>
      <c r="BA216" s="6">
        <f t="shared" si="155"/>
        <v>0</v>
      </c>
      <c r="BB216" s="6">
        <f t="shared" si="139"/>
        <v>0</v>
      </c>
      <c r="BC216" s="285">
        <f t="shared" si="156"/>
        <v>0</v>
      </c>
      <c r="BD216" s="16">
        <f t="shared" ca="1" si="140"/>
        <v>0</v>
      </c>
      <c r="BE216" s="42">
        <f t="shared" ca="1" si="141"/>
        <v>0</v>
      </c>
      <c r="BF216" s="16">
        <f ca="1">IF(A216=1,"Verbessern",BerM1!AT216+BerM2!AT216+BerM3!AT216)</f>
        <v>0</v>
      </c>
      <c r="BG216" s="16">
        <f t="shared" ca="1" si="157"/>
        <v>0</v>
      </c>
      <c r="BH216" s="16">
        <f t="shared" ca="1" si="158"/>
        <v>0</v>
      </c>
      <c r="BI216" s="16">
        <f t="shared" ca="1" si="159"/>
        <v>0</v>
      </c>
      <c r="BJ216" s="16">
        <f t="shared" ca="1" si="160"/>
        <v>0</v>
      </c>
      <c r="BK216" s="16">
        <f t="shared" ca="1" si="142"/>
        <v>0</v>
      </c>
      <c r="BL216" s="6">
        <f t="shared" ca="1" si="143"/>
        <v>0</v>
      </c>
      <c r="BM216" s="92">
        <f t="shared" ca="1" si="161"/>
        <v>0</v>
      </c>
      <c r="BN216" s="16">
        <f t="shared" ca="1" si="162"/>
        <v>0</v>
      </c>
      <c r="BO216" s="16" t="str">
        <f t="shared" si="163"/>
        <v>OK</v>
      </c>
      <c r="BP216" s="16">
        <f t="shared" si="164"/>
        <v>0</v>
      </c>
      <c r="BQ216" s="93"/>
      <c r="BR216" s="16">
        <f t="shared" si="165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43101</v>
      </c>
      <c r="D217" s="65">
        <f>Ident!F217-C217+1-(INT((CHOOSE(WEEKDAY(C217),0,1,2,3,4,5,6)+(Ident!F217-C217+1))/7))-(INT((CHOOSE(WEEKDAY(C217),6,0,1,2,3,4,5)+(Ident!F217-C217+1))/7))</f>
        <v>-30785</v>
      </c>
      <c r="E217" s="6">
        <f>Kal!B$13-C217+1-(INT((CHOOSE(WEEKDAY(C217),0,1,2,3,4,5,6)+(Kal!B$13-C217+1))/7))-(INT((CHOOSE(WEEKDAY(C217),6,0,1,2,3,4,5)+(Kal!B$13-C217+1))/7))</f>
        <v>65</v>
      </c>
      <c r="F217" s="6">
        <f>Ident!F217-Kal!A$11+1-(INT((CHOOSE(WEEKDAY(Kal!A$11),0,1,2,3,4,5,6)+(Ident!F217-Kal!A$11+1))/7))-(INT((CHOOSE(WEEKDAY(Kal!A$11),6,0,1,2,3,4,5)+(Ident!F217-Kal!A$11+1))/7))</f>
        <v>-30785</v>
      </c>
      <c r="G217" s="6">
        <f>IF(AND(Ident!E217&lt;&gt;0,Ident!F217&lt;&gt;0),D217,IF(AND(Ident!E217&lt;&gt;0,Ident!F217=0),E217,IF(AND(Ident!E217=0,Ident!F217&lt;&gt;0),F217,ad5kw)))</f>
        <v>65</v>
      </c>
      <c r="H217" s="75">
        <f>ROUND(G217*Ident!L217,2)</f>
        <v>0</v>
      </c>
      <c r="I217" s="82"/>
      <c r="J217" s="73">
        <f>BerM1!W217+BerM2!W217+BerM3!W217</f>
        <v>0</v>
      </c>
      <c r="K217" s="73">
        <f t="shared" si="126"/>
        <v>0</v>
      </c>
      <c r="L217" s="73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6">
        <f>ROUND((BerM1!I217+BerM2!I217+BerM3!I217)/(malu1+malu2+malu3),2)</f>
        <v>0</v>
      </c>
      <c r="Q217" s="6">
        <f>ROUND((BerM1!J217+BerM2!J217+BerM3!J217)/(dima1+dima2+dima3),2)</f>
        <v>0</v>
      </c>
      <c r="R217" s="6">
        <f>ROUND((BerM1!K217+BerM2!K217+BerM3!K217)/(wome1+wome2+wome3),2)</f>
        <v>0</v>
      </c>
      <c r="S217" s="6">
        <f>ROUND((BerM1!L217+BerM2!L217+BerM3!L217)/(doje1+doje2+doje3),2)</f>
        <v>0</v>
      </c>
      <c r="T217" s="6">
        <f>ROUND((BerM1!M217+BerM2!M217+BerM3!M217)/(vrve1+vrve2+vrve3),2)</f>
        <v>0</v>
      </c>
      <c r="U217" s="6">
        <f>ROUND((BerM1!N217+BerM2!N217+BerM3!N217)/(zasa1+zasa2+zasa3),2)</f>
        <v>0</v>
      </c>
      <c r="V217" s="6">
        <f>ROUND((BerM1!O217+BerM2!O217+BerM3!O217)/(zodi1+zodi2+zodi3),2)</f>
        <v>0</v>
      </c>
      <c r="W217" s="6">
        <f>ROUND(('M1-In'!U217+'M2-In'!U217+'M3-In'!U217)*7/(malu1+malu2+malu3+dima1+dima2+dima3+wome1+wome2+wome3+doje1+doje2+doje3+vrve1+vrve2+vrve3+zasa1+zasa2+zasa3+zodi1+zodi2+zodi3),2)</f>
        <v>0</v>
      </c>
      <c r="X217" s="6">
        <f t="shared" si="144"/>
        <v>0</v>
      </c>
      <c r="Y217" s="16">
        <f t="shared" si="145"/>
        <v>0</v>
      </c>
      <c r="Z217" s="42">
        <f t="shared" si="146"/>
        <v>1</v>
      </c>
      <c r="AA217" s="16" t="str">
        <f t="shared" si="147"/>
        <v>Teilzeit</v>
      </c>
      <c r="AB217" s="16">
        <f>'M1-In'!AG217+'M1-In'!AH217+'M2-In'!AG217+'M2-In'!AH217+'M3-In'!AG217+'M3-In'!AH217</f>
        <v>0</v>
      </c>
      <c r="AC217" s="16">
        <f t="shared" si="148"/>
        <v>0</v>
      </c>
      <c r="AD217" s="16">
        <f t="shared" si="129"/>
        <v>0</v>
      </c>
      <c r="AE217" s="16">
        <f>'M1-In'!AI217+'M2-In'!AI217+'M3-In'!AI217</f>
        <v>0</v>
      </c>
      <c r="AF217" s="16">
        <f t="shared" si="149"/>
        <v>0</v>
      </c>
      <c r="AG217" s="16">
        <f t="shared" si="130"/>
        <v>0</v>
      </c>
      <c r="AH217" s="16">
        <f>'M1-In'!AJ217+'M2-In'!AJ217+'M3-In'!AJ217</f>
        <v>0</v>
      </c>
      <c r="AI217" s="16">
        <f t="shared" si="150"/>
        <v>0</v>
      </c>
      <c r="AJ217" s="16">
        <f t="shared" si="131"/>
        <v>0</v>
      </c>
      <c r="AK217" s="16">
        <f>'M1-In'!AK217+'M2-In'!AK217+'M3-In'!AK217</f>
        <v>0</v>
      </c>
      <c r="AL217" s="16">
        <f t="shared" si="151"/>
        <v>0</v>
      </c>
      <c r="AM217" s="16">
        <f t="shared" si="132"/>
        <v>0</v>
      </c>
      <c r="AN217" s="16">
        <f>'M1-In'!AL217+'M2-In'!AL217+'M3-In'!AL217</f>
        <v>0</v>
      </c>
      <c r="AO217" s="16">
        <f t="shared" si="152"/>
        <v>0</v>
      </c>
      <c r="AP217" s="16">
        <f t="shared" si="133"/>
        <v>0</v>
      </c>
      <c r="AQ217" s="16">
        <f>'M1-In'!AM217+'M2-In'!AM217+'M3-In'!AM217</f>
        <v>0</v>
      </c>
      <c r="AR217" s="16">
        <f t="shared" si="153"/>
        <v>0</v>
      </c>
      <c r="AS217" s="16">
        <f t="shared" si="134"/>
        <v>0</v>
      </c>
      <c r="AT217" s="16">
        <f>BerM1!AO217+BerM2!AO217+BerM3!AO217</f>
        <v>0</v>
      </c>
      <c r="AU217" s="16">
        <f t="shared" si="154"/>
        <v>0</v>
      </c>
      <c r="AV217" s="16">
        <f t="shared" si="135"/>
        <v>0</v>
      </c>
      <c r="AW217" s="16">
        <f ca="1">IF(A217=1,"Verbessern",MIN(gmk,BerM1!AQ217+BerM2!AQ217+BerM3!AQ217))</f>
        <v>0</v>
      </c>
      <c r="AX217" s="16">
        <f t="shared" ca="1" si="136"/>
        <v>0</v>
      </c>
      <c r="AY217" s="16">
        <f t="shared" ca="1" si="137"/>
        <v>0</v>
      </c>
      <c r="AZ217" s="16">
        <f t="shared" ca="1" si="138"/>
        <v>0</v>
      </c>
      <c r="BA217" s="6">
        <f t="shared" si="155"/>
        <v>0</v>
      </c>
      <c r="BB217" s="6">
        <f t="shared" si="139"/>
        <v>0</v>
      </c>
      <c r="BC217" s="285">
        <f t="shared" si="156"/>
        <v>0</v>
      </c>
      <c r="BD217" s="16">
        <f t="shared" ca="1" si="140"/>
        <v>0</v>
      </c>
      <c r="BE217" s="42">
        <f t="shared" ca="1" si="141"/>
        <v>0</v>
      </c>
      <c r="BF217" s="16">
        <f ca="1">IF(A217=1,"Verbessern",BerM1!AT217+BerM2!AT217+BerM3!AT217)</f>
        <v>0</v>
      </c>
      <c r="BG217" s="16">
        <f t="shared" ca="1" si="157"/>
        <v>0</v>
      </c>
      <c r="BH217" s="16">
        <f t="shared" ca="1" si="158"/>
        <v>0</v>
      </c>
      <c r="BI217" s="16">
        <f t="shared" ca="1" si="159"/>
        <v>0</v>
      </c>
      <c r="BJ217" s="16">
        <f t="shared" ca="1" si="160"/>
        <v>0</v>
      </c>
      <c r="BK217" s="16">
        <f t="shared" ca="1" si="142"/>
        <v>0</v>
      </c>
      <c r="BL217" s="6">
        <f t="shared" ca="1" si="143"/>
        <v>0</v>
      </c>
      <c r="BM217" s="92">
        <f t="shared" ca="1" si="161"/>
        <v>0</v>
      </c>
      <c r="BN217" s="16">
        <f t="shared" ca="1" si="162"/>
        <v>0</v>
      </c>
      <c r="BO217" s="16" t="str">
        <f t="shared" si="163"/>
        <v>OK</v>
      </c>
      <c r="BP217" s="16">
        <f t="shared" si="164"/>
        <v>0</v>
      </c>
      <c r="BQ217" s="93"/>
      <c r="BR217" s="16">
        <f t="shared" si="165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43101</v>
      </c>
      <c r="D218" s="65">
        <f>Ident!F218-C218+1-(INT((CHOOSE(WEEKDAY(C218),0,1,2,3,4,5,6)+(Ident!F218-C218+1))/7))-(INT((CHOOSE(WEEKDAY(C218),6,0,1,2,3,4,5)+(Ident!F218-C218+1))/7))</f>
        <v>-30785</v>
      </c>
      <c r="E218" s="6">
        <f>Kal!B$13-C218+1-(INT((CHOOSE(WEEKDAY(C218),0,1,2,3,4,5,6)+(Kal!B$13-C218+1))/7))-(INT((CHOOSE(WEEKDAY(C218),6,0,1,2,3,4,5)+(Kal!B$13-C218+1))/7))</f>
        <v>65</v>
      </c>
      <c r="F218" s="6">
        <f>Ident!F218-Kal!A$11+1-(INT((CHOOSE(WEEKDAY(Kal!A$11),0,1,2,3,4,5,6)+(Ident!F218-Kal!A$11+1))/7))-(INT((CHOOSE(WEEKDAY(Kal!A$11),6,0,1,2,3,4,5)+(Ident!F218-Kal!A$11+1))/7))</f>
        <v>-30785</v>
      </c>
      <c r="G218" s="6">
        <f>IF(AND(Ident!E218&lt;&gt;0,Ident!F218&lt;&gt;0),D218,IF(AND(Ident!E218&lt;&gt;0,Ident!F218=0),E218,IF(AND(Ident!E218=0,Ident!F218&lt;&gt;0),F218,ad5kw)))</f>
        <v>65</v>
      </c>
      <c r="H218" s="75">
        <f>ROUND(G218*Ident!L218,2)</f>
        <v>0</v>
      </c>
      <c r="I218" s="82"/>
      <c r="J218" s="73">
        <f>BerM1!W218+BerM2!W218+BerM3!W218</f>
        <v>0</v>
      </c>
      <c r="K218" s="73">
        <f t="shared" si="126"/>
        <v>0</v>
      </c>
      <c r="L218" s="73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6">
        <f>ROUND((BerM1!I218+BerM2!I218+BerM3!I218)/(malu1+malu2+malu3),2)</f>
        <v>0</v>
      </c>
      <c r="Q218" s="6">
        <f>ROUND((BerM1!J218+BerM2!J218+BerM3!J218)/(dima1+dima2+dima3),2)</f>
        <v>0</v>
      </c>
      <c r="R218" s="6">
        <f>ROUND((BerM1!K218+BerM2!K218+BerM3!K218)/(wome1+wome2+wome3),2)</f>
        <v>0</v>
      </c>
      <c r="S218" s="6">
        <f>ROUND((BerM1!L218+BerM2!L218+BerM3!L218)/(doje1+doje2+doje3),2)</f>
        <v>0</v>
      </c>
      <c r="T218" s="6">
        <f>ROUND((BerM1!M218+BerM2!M218+BerM3!M218)/(vrve1+vrve2+vrve3),2)</f>
        <v>0</v>
      </c>
      <c r="U218" s="6">
        <f>ROUND((BerM1!N218+BerM2!N218+BerM3!N218)/(zasa1+zasa2+zasa3),2)</f>
        <v>0</v>
      </c>
      <c r="V218" s="6">
        <f>ROUND((BerM1!O218+BerM2!O218+BerM3!O218)/(zodi1+zodi2+zodi3),2)</f>
        <v>0</v>
      </c>
      <c r="W218" s="6">
        <f>ROUND(('M1-In'!U218+'M2-In'!U218+'M3-In'!U218)*7/(malu1+malu2+malu3+dima1+dima2+dima3+wome1+wome2+wome3+doje1+doje2+doje3+vrve1+vrve2+vrve3+zasa1+zasa2+zasa3+zodi1+zodi2+zodi3),2)</f>
        <v>0</v>
      </c>
      <c r="X218" s="6">
        <f t="shared" si="144"/>
        <v>0</v>
      </c>
      <c r="Y218" s="16">
        <f t="shared" si="145"/>
        <v>0</v>
      </c>
      <c r="Z218" s="42">
        <f t="shared" si="146"/>
        <v>1</v>
      </c>
      <c r="AA218" s="16" t="str">
        <f t="shared" si="147"/>
        <v>Teilzeit</v>
      </c>
      <c r="AB218" s="16">
        <f>'M1-In'!AG218+'M1-In'!AH218+'M2-In'!AG218+'M2-In'!AH218+'M3-In'!AG218+'M3-In'!AH218</f>
        <v>0</v>
      </c>
      <c r="AC218" s="16">
        <f t="shared" si="148"/>
        <v>0</v>
      </c>
      <c r="AD218" s="16">
        <f t="shared" si="129"/>
        <v>0</v>
      </c>
      <c r="AE218" s="16">
        <f>'M1-In'!AI218+'M2-In'!AI218+'M3-In'!AI218</f>
        <v>0</v>
      </c>
      <c r="AF218" s="16">
        <f t="shared" si="149"/>
        <v>0</v>
      </c>
      <c r="AG218" s="16">
        <f t="shared" si="130"/>
        <v>0</v>
      </c>
      <c r="AH218" s="16">
        <f>'M1-In'!AJ218+'M2-In'!AJ218+'M3-In'!AJ218</f>
        <v>0</v>
      </c>
      <c r="AI218" s="16">
        <f t="shared" si="150"/>
        <v>0</v>
      </c>
      <c r="AJ218" s="16">
        <f t="shared" si="131"/>
        <v>0</v>
      </c>
      <c r="AK218" s="16">
        <f>'M1-In'!AK218+'M2-In'!AK218+'M3-In'!AK218</f>
        <v>0</v>
      </c>
      <c r="AL218" s="16">
        <f t="shared" si="151"/>
        <v>0</v>
      </c>
      <c r="AM218" s="16">
        <f t="shared" si="132"/>
        <v>0</v>
      </c>
      <c r="AN218" s="16">
        <f>'M1-In'!AL218+'M2-In'!AL218+'M3-In'!AL218</f>
        <v>0</v>
      </c>
      <c r="AO218" s="16">
        <f t="shared" si="152"/>
        <v>0</v>
      </c>
      <c r="AP218" s="16">
        <f t="shared" si="133"/>
        <v>0</v>
      </c>
      <c r="AQ218" s="16">
        <f>'M1-In'!AM218+'M2-In'!AM218+'M3-In'!AM218</f>
        <v>0</v>
      </c>
      <c r="AR218" s="16">
        <f t="shared" si="153"/>
        <v>0</v>
      </c>
      <c r="AS218" s="16">
        <f t="shared" si="134"/>
        <v>0</v>
      </c>
      <c r="AT218" s="16">
        <f>BerM1!AO218+BerM2!AO218+BerM3!AO218</f>
        <v>0</v>
      </c>
      <c r="AU218" s="16">
        <f t="shared" si="154"/>
        <v>0</v>
      </c>
      <c r="AV218" s="16">
        <f t="shared" si="135"/>
        <v>0</v>
      </c>
      <c r="AW218" s="16">
        <f ca="1">IF(A218=1,"Verbessern",MIN(gmk,BerM1!AQ218+BerM2!AQ218+BerM3!AQ218))</f>
        <v>0</v>
      </c>
      <c r="AX218" s="16">
        <f t="shared" ca="1" si="136"/>
        <v>0</v>
      </c>
      <c r="AY218" s="16">
        <f t="shared" ca="1" si="137"/>
        <v>0</v>
      </c>
      <c r="AZ218" s="16">
        <f t="shared" ca="1" si="138"/>
        <v>0</v>
      </c>
      <c r="BA218" s="6">
        <f t="shared" si="155"/>
        <v>0</v>
      </c>
      <c r="BB218" s="6">
        <f t="shared" si="139"/>
        <v>0</v>
      </c>
      <c r="BC218" s="285">
        <f t="shared" si="156"/>
        <v>0</v>
      </c>
      <c r="BD218" s="16">
        <f t="shared" ca="1" si="140"/>
        <v>0</v>
      </c>
      <c r="BE218" s="42">
        <f t="shared" ca="1" si="141"/>
        <v>0</v>
      </c>
      <c r="BF218" s="16">
        <f ca="1">IF(A218=1,"Verbessern",BerM1!AT218+BerM2!AT218+BerM3!AT218)</f>
        <v>0</v>
      </c>
      <c r="BG218" s="16">
        <f t="shared" ca="1" si="157"/>
        <v>0</v>
      </c>
      <c r="BH218" s="16">
        <f t="shared" ca="1" si="158"/>
        <v>0</v>
      </c>
      <c r="BI218" s="16">
        <f t="shared" ca="1" si="159"/>
        <v>0</v>
      </c>
      <c r="BJ218" s="16">
        <f t="shared" ca="1" si="160"/>
        <v>0</v>
      </c>
      <c r="BK218" s="16">
        <f t="shared" ca="1" si="142"/>
        <v>0</v>
      </c>
      <c r="BL218" s="6">
        <f t="shared" ca="1" si="143"/>
        <v>0</v>
      </c>
      <c r="BM218" s="92">
        <f t="shared" ca="1" si="161"/>
        <v>0</v>
      </c>
      <c r="BN218" s="16">
        <f t="shared" ca="1" si="162"/>
        <v>0</v>
      </c>
      <c r="BO218" s="16" t="str">
        <f t="shared" si="163"/>
        <v>OK</v>
      </c>
      <c r="BP218" s="16">
        <f t="shared" si="164"/>
        <v>0</v>
      </c>
      <c r="BQ218" s="93"/>
      <c r="BR218" s="16">
        <f t="shared" si="165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43101</v>
      </c>
      <c r="D219" s="65">
        <f>Ident!F219-C219+1-(INT((CHOOSE(WEEKDAY(C219),0,1,2,3,4,5,6)+(Ident!F219-C219+1))/7))-(INT((CHOOSE(WEEKDAY(C219),6,0,1,2,3,4,5)+(Ident!F219-C219+1))/7))</f>
        <v>-30785</v>
      </c>
      <c r="E219" s="6">
        <f>Kal!B$13-C219+1-(INT((CHOOSE(WEEKDAY(C219),0,1,2,3,4,5,6)+(Kal!B$13-C219+1))/7))-(INT((CHOOSE(WEEKDAY(C219),6,0,1,2,3,4,5)+(Kal!B$13-C219+1))/7))</f>
        <v>65</v>
      </c>
      <c r="F219" s="6">
        <f>Ident!F219-Kal!A$11+1-(INT((CHOOSE(WEEKDAY(Kal!A$11),0,1,2,3,4,5,6)+(Ident!F219-Kal!A$11+1))/7))-(INT((CHOOSE(WEEKDAY(Kal!A$11),6,0,1,2,3,4,5)+(Ident!F219-Kal!A$11+1))/7))</f>
        <v>-30785</v>
      </c>
      <c r="G219" s="6">
        <f>IF(AND(Ident!E219&lt;&gt;0,Ident!F219&lt;&gt;0),D219,IF(AND(Ident!E219&lt;&gt;0,Ident!F219=0),E219,IF(AND(Ident!E219=0,Ident!F219&lt;&gt;0),F219,ad5kw)))</f>
        <v>65</v>
      </c>
      <c r="H219" s="75">
        <f>ROUND(G219*Ident!L219,2)</f>
        <v>0</v>
      </c>
      <c r="I219" s="82"/>
      <c r="J219" s="73">
        <f>BerM1!W219+BerM2!W219+BerM3!W219</f>
        <v>0</v>
      </c>
      <c r="K219" s="73">
        <f t="shared" si="126"/>
        <v>0</v>
      </c>
      <c r="L219" s="73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6">
        <f>ROUND((BerM1!I219+BerM2!I219+BerM3!I219)/(malu1+malu2+malu3),2)</f>
        <v>0</v>
      </c>
      <c r="Q219" s="6">
        <f>ROUND((BerM1!J219+BerM2!J219+BerM3!J219)/(dima1+dima2+dima3),2)</f>
        <v>0</v>
      </c>
      <c r="R219" s="6">
        <f>ROUND((BerM1!K219+BerM2!K219+BerM3!K219)/(wome1+wome2+wome3),2)</f>
        <v>0</v>
      </c>
      <c r="S219" s="6">
        <f>ROUND((BerM1!L219+BerM2!L219+BerM3!L219)/(doje1+doje2+doje3),2)</f>
        <v>0</v>
      </c>
      <c r="T219" s="6">
        <f>ROUND((BerM1!M219+BerM2!M219+BerM3!M219)/(vrve1+vrve2+vrve3),2)</f>
        <v>0</v>
      </c>
      <c r="U219" s="6">
        <f>ROUND((BerM1!N219+BerM2!N219+BerM3!N219)/(zasa1+zasa2+zasa3),2)</f>
        <v>0</v>
      </c>
      <c r="V219" s="6">
        <f>ROUND((BerM1!O219+BerM2!O219+BerM3!O219)/(zodi1+zodi2+zodi3),2)</f>
        <v>0</v>
      </c>
      <c r="W219" s="6">
        <f>ROUND(('M1-In'!U219+'M2-In'!U219+'M3-In'!U219)*7/(malu1+malu2+malu3+dima1+dima2+dima3+wome1+wome2+wome3+doje1+doje2+doje3+vrve1+vrve2+vrve3+zasa1+zasa2+zasa3+zodi1+zodi2+zodi3),2)</f>
        <v>0</v>
      </c>
      <c r="X219" s="6">
        <f t="shared" si="144"/>
        <v>0</v>
      </c>
      <c r="Y219" s="16">
        <f t="shared" si="145"/>
        <v>0</v>
      </c>
      <c r="Z219" s="42">
        <f t="shared" si="146"/>
        <v>1</v>
      </c>
      <c r="AA219" s="16" t="str">
        <f t="shared" si="147"/>
        <v>Teilzeit</v>
      </c>
      <c r="AB219" s="16">
        <f>'M1-In'!AG219+'M1-In'!AH219+'M2-In'!AG219+'M2-In'!AH219+'M3-In'!AG219+'M3-In'!AH219</f>
        <v>0</v>
      </c>
      <c r="AC219" s="16">
        <f t="shared" si="148"/>
        <v>0</v>
      </c>
      <c r="AD219" s="16">
        <f t="shared" si="129"/>
        <v>0</v>
      </c>
      <c r="AE219" s="16">
        <f>'M1-In'!AI219+'M2-In'!AI219+'M3-In'!AI219</f>
        <v>0</v>
      </c>
      <c r="AF219" s="16">
        <f t="shared" si="149"/>
        <v>0</v>
      </c>
      <c r="AG219" s="16">
        <f t="shared" si="130"/>
        <v>0</v>
      </c>
      <c r="AH219" s="16">
        <f>'M1-In'!AJ219+'M2-In'!AJ219+'M3-In'!AJ219</f>
        <v>0</v>
      </c>
      <c r="AI219" s="16">
        <f t="shared" si="150"/>
        <v>0</v>
      </c>
      <c r="AJ219" s="16">
        <f t="shared" si="131"/>
        <v>0</v>
      </c>
      <c r="AK219" s="16">
        <f>'M1-In'!AK219+'M2-In'!AK219+'M3-In'!AK219</f>
        <v>0</v>
      </c>
      <c r="AL219" s="16">
        <f t="shared" si="151"/>
        <v>0</v>
      </c>
      <c r="AM219" s="16">
        <f t="shared" si="132"/>
        <v>0</v>
      </c>
      <c r="AN219" s="16">
        <f>'M1-In'!AL219+'M2-In'!AL219+'M3-In'!AL219</f>
        <v>0</v>
      </c>
      <c r="AO219" s="16">
        <f t="shared" si="152"/>
        <v>0</v>
      </c>
      <c r="AP219" s="16">
        <f t="shared" si="133"/>
        <v>0</v>
      </c>
      <c r="AQ219" s="16">
        <f>'M1-In'!AM219+'M2-In'!AM219+'M3-In'!AM219</f>
        <v>0</v>
      </c>
      <c r="AR219" s="16">
        <f t="shared" si="153"/>
        <v>0</v>
      </c>
      <c r="AS219" s="16">
        <f t="shared" si="134"/>
        <v>0</v>
      </c>
      <c r="AT219" s="16">
        <f>BerM1!AO219+BerM2!AO219+BerM3!AO219</f>
        <v>0</v>
      </c>
      <c r="AU219" s="16">
        <f t="shared" si="154"/>
        <v>0</v>
      </c>
      <c r="AV219" s="16">
        <f t="shared" si="135"/>
        <v>0</v>
      </c>
      <c r="AW219" s="16">
        <f ca="1">IF(A219=1,"Verbessern",MIN(gmk,BerM1!AQ219+BerM2!AQ219+BerM3!AQ219))</f>
        <v>0</v>
      </c>
      <c r="AX219" s="16">
        <f t="shared" ca="1" si="136"/>
        <v>0</v>
      </c>
      <c r="AY219" s="16">
        <f t="shared" ca="1" si="137"/>
        <v>0</v>
      </c>
      <c r="AZ219" s="16">
        <f t="shared" ca="1" si="138"/>
        <v>0</v>
      </c>
      <c r="BA219" s="6">
        <f t="shared" si="155"/>
        <v>0</v>
      </c>
      <c r="BB219" s="6">
        <f t="shared" si="139"/>
        <v>0</v>
      </c>
      <c r="BC219" s="285">
        <f t="shared" si="156"/>
        <v>0</v>
      </c>
      <c r="BD219" s="16">
        <f t="shared" ca="1" si="140"/>
        <v>0</v>
      </c>
      <c r="BE219" s="42">
        <f t="shared" ca="1" si="141"/>
        <v>0</v>
      </c>
      <c r="BF219" s="16">
        <f ca="1">IF(A219=1,"Verbessern",BerM1!AT219+BerM2!AT219+BerM3!AT219)</f>
        <v>0</v>
      </c>
      <c r="BG219" s="16">
        <f t="shared" ca="1" si="157"/>
        <v>0</v>
      </c>
      <c r="BH219" s="16">
        <f t="shared" ca="1" si="158"/>
        <v>0</v>
      </c>
      <c r="BI219" s="16">
        <f t="shared" ca="1" si="159"/>
        <v>0</v>
      </c>
      <c r="BJ219" s="16">
        <f t="shared" ca="1" si="160"/>
        <v>0</v>
      </c>
      <c r="BK219" s="16">
        <f t="shared" ca="1" si="142"/>
        <v>0</v>
      </c>
      <c r="BL219" s="6">
        <f t="shared" ca="1" si="143"/>
        <v>0</v>
      </c>
      <c r="BM219" s="92">
        <f t="shared" ca="1" si="161"/>
        <v>0</v>
      </c>
      <c r="BN219" s="16">
        <f t="shared" ca="1" si="162"/>
        <v>0</v>
      </c>
      <c r="BO219" s="16" t="str">
        <f t="shared" si="163"/>
        <v>OK</v>
      </c>
      <c r="BP219" s="16">
        <f t="shared" si="164"/>
        <v>0</v>
      </c>
      <c r="BQ219" s="93"/>
      <c r="BR219" s="16">
        <f t="shared" si="165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43101</v>
      </c>
      <c r="D220" s="65">
        <f>Ident!F220-C220+1-(INT((CHOOSE(WEEKDAY(C220),0,1,2,3,4,5,6)+(Ident!F220-C220+1))/7))-(INT((CHOOSE(WEEKDAY(C220),6,0,1,2,3,4,5)+(Ident!F220-C220+1))/7))</f>
        <v>-30785</v>
      </c>
      <c r="E220" s="6">
        <f>Kal!B$13-C220+1-(INT((CHOOSE(WEEKDAY(C220),0,1,2,3,4,5,6)+(Kal!B$13-C220+1))/7))-(INT((CHOOSE(WEEKDAY(C220),6,0,1,2,3,4,5)+(Kal!B$13-C220+1))/7))</f>
        <v>65</v>
      </c>
      <c r="F220" s="6">
        <f>Ident!F220-Kal!A$11+1-(INT((CHOOSE(WEEKDAY(Kal!A$11),0,1,2,3,4,5,6)+(Ident!F220-Kal!A$11+1))/7))-(INT((CHOOSE(WEEKDAY(Kal!A$11),6,0,1,2,3,4,5)+(Ident!F220-Kal!A$11+1))/7))</f>
        <v>-30785</v>
      </c>
      <c r="G220" s="6">
        <f>IF(AND(Ident!E220&lt;&gt;0,Ident!F220&lt;&gt;0),D220,IF(AND(Ident!E220&lt;&gt;0,Ident!F220=0),E220,IF(AND(Ident!E220=0,Ident!F220&lt;&gt;0),F220,ad5kw)))</f>
        <v>65</v>
      </c>
      <c r="H220" s="75">
        <f>ROUND(G220*Ident!L220,2)</f>
        <v>0</v>
      </c>
      <c r="I220" s="82"/>
      <c r="J220" s="73">
        <f>BerM1!W220+BerM2!W220+BerM3!W220</f>
        <v>0</v>
      </c>
      <c r="K220" s="73">
        <f t="shared" si="126"/>
        <v>0</v>
      </c>
      <c r="L220" s="73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6">
        <f>ROUND((BerM1!I220+BerM2!I220+BerM3!I220)/(malu1+malu2+malu3),2)</f>
        <v>0</v>
      </c>
      <c r="Q220" s="6">
        <f>ROUND((BerM1!J220+BerM2!J220+BerM3!J220)/(dima1+dima2+dima3),2)</f>
        <v>0</v>
      </c>
      <c r="R220" s="6">
        <f>ROUND((BerM1!K220+BerM2!K220+BerM3!K220)/(wome1+wome2+wome3),2)</f>
        <v>0</v>
      </c>
      <c r="S220" s="6">
        <f>ROUND((BerM1!L220+BerM2!L220+BerM3!L220)/(doje1+doje2+doje3),2)</f>
        <v>0</v>
      </c>
      <c r="T220" s="6">
        <f>ROUND((BerM1!M220+BerM2!M220+BerM3!M220)/(vrve1+vrve2+vrve3),2)</f>
        <v>0</v>
      </c>
      <c r="U220" s="6">
        <f>ROUND((BerM1!N220+BerM2!N220+BerM3!N220)/(zasa1+zasa2+zasa3),2)</f>
        <v>0</v>
      </c>
      <c r="V220" s="6">
        <f>ROUND((BerM1!O220+BerM2!O220+BerM3!O220)/(zodi1+zodi2+zodi3),2)</f>
        <v>0</v>
      </c>
      <c r="W220" s="6">
        <f>ROUND(('M1-In'!U220+'M2-In'!U220+'M3-In'!U220)*7/(malu1+malu2+malu3+dima1+dima2+dima3+wome1+wome2+wome3+doje1+doje2+doje3+vrve1+vrve2+vrve3+zasa1+zasa2+zasa3+zodi1+zodi2+zodi3),2)</f>
        <v>0</v>
      </c>
      <c r="X220" s="6">
        <f t="shared" si="144"/>
        <v>0</v>
      </c>
      <c r="Y220" s="16">
        <f t="shared" si="145"/>
        <v>0</v>
      </c>
      <c r="Z220" s="42">
        <f t="shared" si="146"/>
        <v>1</v>
      </c>
      <c r="AA220" s="16" t="str">
        <f t="shared" si="147"/>
        <v>Teilzeit</v>
      </c>
      <c r="AB220" s="16">
        <f>'M1-In'!AG220+'M1-In'!AH220+'M2-In'!AG220+'M2-In'!AH220+'M3-In'!AG220+'M3-In'!AH220</f>
        <v>0</v>
      </c>
      <c r="AC220" s="16">
        <f t="shared" si="148"/>
        <v>0</v>
      </c>
      <c r="AD220" s="16">
        <f t="shared" si="129"/>
        <v>0</v>
      </c>
      <c r="AE220" s="16">
        <f>'M1-In'!AI220+'M2-In'!AI220+'M3-In'!AI220</f>
        <v>0</v>
      </c>
      <c r="AF220" s="16">
        <f t="shared" si="149"/>
        <v>0</v>
      </c>
      <c r="AG220" s="16">
        <f t="shared" si="130"/>
        <v>0</v>
      </c>
      <c r="AH220" s="16">
        <f>'M1-In'!AJ220+'M2-In'!AJ220+'M3-In'!AJ220</f>
        <v>0</v>
      </c>
      <c r="AI220" s="16">
        <f t="shared" si="150"/>
        <v>0</v>
      </c>
      <c r="AJ220" s="16">
        <f t="shared" si="131"/>
        <v>0</v>
      </c>
      <c r="AK220" s="16">
        <f>'M1-In'!AK220+'M2-In'!AK220+'M3-In'!AK220</f>
        <v>0</v>
      </c>
      <c r="AL220" s="16">
        <f t="shared" si="151"/>
        <v>0</v>
      </c>
      <c r="AM220" s="16">
        <f t="shared" si="132"/>
        <v>0</v>
      </c>
      <c r="AN220" s="16">
        <f>'M1-In'!AL220+'M2-In'!AL220+'M3-In'!AL220</f>
        <v>0</v>
      </c>
      <c r="AO220" s="16">
        <f t="shared" si="152"/>
        <v>0</v>
      </c>
      <c r="AP220" s="16">
        <f t="shared" si="133"/>
        <v>0</v>
      </c>
      <c r="AQ220" s="16">
        <f>'M1-In'!AM220+'M2-In'!AM220+'M3-In'!AM220</f>
        <v>0</v>
      </c>
      <c r="AR220" s="16">
        <f t="shared" si="153"/>
        <v>0</v>
      </c>
      <c r="AS220" s="16">
        <f t="shared" si="134"/>
        <v>0</v>
      </c>
      <c r="AT220" s="16">
        <f>BerM1!AO220+BerM2!AO220+BerM3!AO220</f>
        <v>0</v>
      </c>
      <c r="AU220" s="16">
        <f t="shared" si="154"/>
        <v>0</v>
      </c>
      <c r="AV220" s="16">
        <f t="shared" si="135"/>
        <v>0</v>
      </c>
      <c r="AW220" s="16">
        <f ca="1">IF(A220=1,"Verbessern",MIN(gmk,BerM1!AQ220+BerM2!AQ220+BerM3!AQ220))</f>
        <v>0</v>
      </c>
      <c r="AX220" s="16">
        <f t="shared" ca="1" si="136"/>
        <v>0</v>
      </c>
      <c r="AY220" s="16">
        <f t="shared" ca="1" si="137"/>
        <v>0</v>
      </c>
      <c r="AZ220" s="16">
        <f t="shared" ca="1" si="138"/>
        <v>0</v>
      </c>
      <c r="BA220" s="6">
        <f t="shared" si="155"/>
        <v>0</v>
      </c>
      <c r="BB220" s="6">
        <f t="shared" si="139"/>
        <v>0</v>
      </c>
      <c r="BC220" s="285">
        <f t="shared" si="156"/>
        <v>0</v>
      </c>
      <c r="BD220" s="16">
        <f t="shared" ca="1" si="140"/>
        <v>0</v>
      </c>
      <c r="BE220" s="42">
        <f t="shared" ca="1" si="141"/>
        <v>0</v>
      </c>
      <c r="BF220" s="16">
        <f ca="1">IF(A220=1,"Verbessern",BerM1!AT220+BerM2!AT220+BerM3!AT220)</f>
        <v>0</v>
      </c>
      <c r="BG220" s="16">
        <f t="shared" ca="1" si="157"/>
        <v>0</v>
      </c>
      <c r="BH220" s="16">
        <f t="shared" ca="1" si="158"/>
        <v>0</v>
      </c>
      <c r="BI220" s="16">
        <f t="shared" ca="1" si="159"/>
        <v>0</v>
      </c>
      <c r="BJ220" s="16">
        <f t="shared" ca="1" si="160"/>
        <v>0</v>
      </c>
      <c r="BK220" s="16">
        <f t="shared" ca="1" si="142"/>
        <v>0</v>
      </c>
      <c r="BL220" s="6">
        <f t="shared" ca="1" si="143"/>
        <v>0</v>
      </c>
      <c r="BM220" s="92">
        <f t="shared" ca="1" si="161"/>
        <v>0</v>
      </c>
      <c r="BN220" s="16">
        <f t="shared" ca="1" si="162"/>
        <v>0</v>
      </c>
      <c r="BO220" s="16" t="str">
        <f t="shared" si="163"/>
        <v>OK</v>
      </c>
      <c r="BP220" s="16">
        <f t="shared" si="164"/>
        <v>0</v>
      </c>
      <c r="BQ220" s="93"/>
      <c r="BR220" s="16">
        <f t="shared" si="165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43101</v>
      </c>
      <c r="D221" s="65">
        <f>Ident!F221-C221+1-(INT((CHOOSE(WEEKDAY(C221),0,1,2,3,4,5,6)+(Ident!F221-C221+1))/7))-(INT((CHOOSE(WEEKDAY(C221),6,0,1,2,3,4,5)+(Ident!F221-C221+1))/7))</f>
        <v>-30785</v>
      </c>
      <c r="E221" s="6">
        <f>Kal!B$13-C221+1-(INT((CHOOSE(WEEKDAY(C221),0,1,2,3,4,5,6)+(Kal!B$13-C221+1))/7))-(INT((CHOOSE(WEEKDAY(C221),6,0,1,2,3,4,5)+(Kal!B$13-C221+1))/7))</f>
        <v>65</v>
      </c>
      <c r="F221" s="6">
        <f>Ident!F221-Kal!A$11+1-(INT((CHOOSE(WEEKDAY(Kal!A$11),0,1,2,3,4,5,6)+(Ident!F221-Kal!A$11+1))/7))-(INT((CHOOSE(WEEKDAY(Kal!A$11),6,0,1,2,3,4,5)+(Ident!F221-Kal!A$11+1))/7))</f>
        <v>-30785</v>
      </c>
      <c r="G221" s="6">
        <f>IF(AND(Ident!E221&lt;&gt;0,Ident!F221&lt;&gt;0),D221,IF(AND(Ident!E221&lt;&gt;0,Ident!F221=0),E221,IF(AND(Ident!E221=0,Ident!F221&lt;&gt;0),F221,ad5kw)))</f>
        <v>65</v>
      </c>
      <c r="H221" s="75">
        <f>ROUND(G221*Ident!L221,2)</f>
        <v>0</v>
      </c>
      <c r="I221" s="82"/>
      <c r="J221" s="73">
        <f>BerM1!W221+BerM2!W221+BerM3!W221</f>
        <v>0</v>
      </c>
      <c r="K221" s="73">
        <f t="shared" si="126"/>
        <v>0</v>
      </c>
      <c r="L221" s="73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6">
        <f>ROUND((BerM1!I221+BerM2!I221+BerM3!I221)/(malu1+malu2+malu3),2)</f>
        <v>0</v>
      </c>
      <c r="Q221" s="6">
        <f>ROUND((BerM1!J221+BerM2!J221+BerM3!J221)/(dima1+dima2+dima3),2)</f>
        <v>0</v>
      </c>
      <c r="R221" s="6">
        <f>ROUND((BerM1!K221+BerM2!K221+BerM3!K221)/(wome1+wome2+wome3),2)</f>
        <v>0</v>
      </c>
      <c r="S221" s="6">
        <f>ROUND((BerM1!L221+BerM2!L221+BerM3!L221)/(doje1+doje2+doje3),2)</f>
        <v>0</v>
      </c>
      <c r="T221" s="6">
        <f>ROUND((BerM1!M221+BerM2!M221+BerM3!M221)/(vrve1+vrve2+vrve3),2)</f>
        <v>0</v>
      </c>
      <c r="U221" s="6">
        <f>ROUND((BerM1!N221+BerM2!N221+BerM3!N221)/(zasa1+zasa2+zasa3),2)</f>
        <v>0</v>
      </c>
      <c r="V221" s="6">
        <f>ROUND((BerM1!O221+BerM2!O221+BerM3!O221)/(zodi1+zodi2+zodi3),2)</f>
        <v>0</v>
      </c>
      <c r="W221" s="6">
        <f>ROUND(('M1-In'!U221+'M2-In'!U221+'M3-In'!U221)*7/(malu1+malu2+malu3+dima1+dima2+dima3+wome1+wome2+wome3+doje1+doje2+doje3+vrve1+vrve2+vrve3+zasa1+zasa2+zasa3+zodi1+zodi2+zodi3),2)</f>
        <v>0</v>
      </c>
      <c r="X221" s="6">
        <f t="shared" si="144"/>
        <v>0</v>
      </c>
      <c r="Y221" s="16">
        <f t="shared" si="145"/>
        <v>0</v>
      </c>
      <c r="Z221" s="42">
        <f t="shared" si="146"/>
        <v>1</v>
      </c>
      <c r="AA221" s="16" t="str">
        <f t="shared" si="147"/>
        <v>Teilzeit</v>
      </c>
      <c r="AB221" s="16">
        <f>'M1-In'!AG221+'M1-In'!AH221+'M2-In'!AG221+'M2-In'!AH221+'M3-In'!AG221+'M3-In'!AH221</f>
        <v>0</v>
      </c>
      <c r="AC221" s="16">
        <f t="shared" si="148"/>
        <v>0</v>
      </c>
      <c r="AD221" s="16">
        <f t="shared" si="129"/>
        <v>0</v>
      </c>
      <c r="AE221" s="16">
        <f>'M1-In'!AI221+'M2-In'!AI221+'M3-In'!AI221</f>
        <v>0</v>
      </c>
      <c r="AF221" s="16">
        <f t="shared" si="149"/>
        <v>0</v>
      </c>
      <c r="AG221" s="16">
        <f t="shared" si="130"/>
        <v>0</v>
      </c>
      <c r="AH221" s="16">
        <f>'M1-In'!AJ221+'M2-In'!AJ221+'M3-In'!AJ221</f>
        <v>0</v>
      </c>
      <c r="AI221" s="16">
        <f t="shared" si="150"/>
        <v>0</v>
      </c>
      <c r="AJ221" s="16">
        <f t="shared" si="131"/>
        <v>0</v>
      </c>
      <c r="AK221" s="16">
        <f>'M1-In'!AK221+'M2-In'!AK221+'M3-In'!AK221</f>
        <v>0</v>
      </c>
      <c r="AL221" s="16">
        <f t="shared" si="151"/>
        <v>0</v>
      </c>
      <c r="AM221" s="16">
        <f t="shared" si="132"/>
        <v>0</v>
      </c>
      <c r="AN221" s="16">
        <f>'M1-In'!AL221+'M2-In'!AL221+'M3-In'!AL221</f>
        <v>0</v>
      </c>
      <c r="AO221" s="16">
        <f t="shared" si="152"/>
        <v>0</v>
      </c>
      <c r="AP221" s="16">
        <f t="shared" si="133"/>
        <v>0</v>
      </c>
      <c r="AQ221" s="16">
        <f>'M1-In'!AM221+'M2-In'!AM221+'M3-In'!AM221</f>
        <v>0</v>
      </c>
      <c r="AR221" s="16">
        <f t="shared" si="153"/>
        <v>0</v>
      </c>
      <c r="AS221" s="16">
        <f t="shared" si="134"/>
        <v>0</v>
      </c>
      <c r="AT221" s="16">
        <f>BerM1!AO221+BerM2!AO221+BerM3!AO221</f>
        <v>0</v>
      </c>
      <c r="AU221" s="16">
        <f t="shared" si="154"/>
        <v>0</v>
      </c>
      <c r="AV221" s="16">
        <f t="shared" si="135"/>
        <v>0</v>
      </c>
      <c r="AW221" s="16">
        <f ca="1">IF(A221=1,"Verbessern",MIN(gmk,BerM1!AQ221+BerM2!AQ221+BerM3!AQ221))</f>
        <v>0</v>
      </c>
      <c r="AX221" s="16">
        <f t="shared" ca="1" si="136"/>
        <v>0</v>
      </c>
      <c r="AY221" s="16">
        <f t="shared" ca="1" si="137"/>
        <v>0</v>
      </c>
      <c r="AZ221" s="16">
        <f t="shared" ca="1" si="138"/>
        <v>0</v>
      </c>
      <c r="BA221" s="6">
        <f t="shared" si="155"/>
        <v>0</v>
      </c>
      <c r="BB221" s="6">
        <f t="shared" si="139"/>
        <v>0</v>
      </c>
      <c r="BC221" s="285">
        <f t="shared" si="156"/>
        <v>0</v>
      </c>
      <c r="BD221" s="16">
        <f t="shared" ca="1" si="140"/>
        <v>0</v>
      </c>
      <c r="BE221" s="42">
        <f t="shared" ca="1" si="141"/>
        <v>0</v>
      </c>
      <c r="BF221" s="16">
        <f ca="1">IF(A221=1,"Verbessern",BerM1!AT221+BerM2!AT221+BerM3!AT221)</f>
        <v>0</v>
      </c>
      <c r="BG221" s="16">
        <f t="shared" ca="1" si="157"/>
        <v>0</v>
      </c>
      <c r="BH221" s="16">
        <f t="shared" ca="1" si="158"/>
        <v>0</v>
      </c>
      <c r="BI221" s="16">
        <f t="shared" ca="1" si="159"/>
        <v>0</v>
      </c>
      <c r="BJ221" s="16">
        <f t="shared" ca="1" si="160"/>
        <v>0</v>
      </c>
      <c r="BK221" s="16">
        <f t="shared" ca="1" si="142"/>
        <v>0</v>
      </c>
      <c r="BL221" s="6">
        <f t="shared" ca="1" si="143"/>
        <v>0</v>
      </c>
      <c r="BM221" s="92">
        <f t="shared" ca="1" si="161"/>
        <v>0</v>
      </c>
      <c r="BN221" s="16">
        <f t="shared" ca="1" si="162"/>
        <v>0</v>
      </c>
      <c r="BO221" s="16" t="str">
        <f t="shared" si="163"/>
        <v>OK</v>
      </c>
      <c r="BP221" s="16">
        <f t="shared" si="164"/>
        <v>0</v>
      </c>
      <c r="BQ221" s="93"/>
      <c r="BR221" s="16">
        <f t="shared" si="165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43101</v>
      </c>
      <c r="D222" s="65">
        <f>Ident!F222-C222+1-(INT((CHOOSE(WEEKDAY(C222),0,1,2,3,4,5,6)+(Ident!F222-C222+1))/7))-(INT((CHOOSE(WEEKDAY(C222),6,0,1,2,3,4,5)+(Ident!F222-C222+1))/7))</f>
        <v>-30785</v>
      </c>
      <c r="E222" s="6">
        <f>Kal!B$13-C222+1-(INT((CHOOSE(WEEKDAY(C222),0,1,2,3,4,5,6)+(Kal!B$13-C222+1))/7))-(INT((CHOOSE(WEEKDAY(C222),6,0,1,2,3,4,5)+(Kal!B$13-C222+1))/7))</f>
        <v>65</v>
      </c>
      <c r="F222" s="6">
        <f>Ident!F222-Kal!A$11+1-(INT((CHOOSE(WEEKDAY(Kal!A$11),0,1,2,3,4,5,6)+(Ident!F222-Kal!A$11+1))/7))-(INT((CHOOSE(WEEKDAY(Kal!A$11),6,0,1,2,3,4,5)+(Ident!F222-Kal!A$11+1))/7))</f>
        <v>-30785</v>
      </c>
      <c r="G222" s="6">
        <f>IF(AND(Ident!E222&lt;&gt;0,Ident!F222&lt;&gt;0),D222,IF(AND(Ident!E222&lt;&gt;0,Ident!F222=0),E222,IF(AND(Ident!E222=0,Ident!F222&lt;&gt;0),F222,ad5kw)))</f>
        <v>65</v>
      </c>
      <c r="H222" s="75">
        <f>ROUND(G222*Ident!L222,2)</f>
        <v>0</v>
      </c>
      <c r="I222" s="82"/>
      <c r="J222" s="73">
        <f>BerM1!W222+BerM2!W222+BerM3!W222</f>
        <v>0</v>
      </c>
      <c r="K222" s="73">
        <f t="shared" si="126"/>
        <v>0</v>
      </c>
      <c r="L222" s="73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6">
        <f>ROUND((BerM1!I222+BerM2!I222+BerM3!I222)/(malu1+malu2+malu3),2)</f>
        <v>0</v>
      </c>
      <c r="Q222" s="6">
        <f>ROUND((BerM1!J222+BerM2!J222+BerM3!J222)/(dima1+dima2+dima3),2)</f>
        <v>0</v>
      </c>
      <c r="R222" s="6">
        <f>ROUND((BerM1!K222+BerM2!K222+BerM3!K222)/(wome1+wome2+wome3),2)</f>
        <v>0</v>
      </c>
      <c r="S222" s="6">
        <f>ROUND((BerM1!L222+BerM2!L222+BerM3!L222)/(doje1+doje2+doje3),2)</f>
        <v>0</v>
      </c>
      <c r="T222" s="6">
        <f>ROUND((BerM1!M222+BerM2!M222+BerM3!M222)/(vrve1+vrve2+vrve3),2)</f>
        <v>0</v>
      </c>
      <c r="U222" s="6">
        <f>ROUND((BerM1!N222+BerM2!N222+BerM3!N222)/(zasa1+zasa2+zasa3),2)</f>
        <v>0</v>
      </c>
      <c r="V222" s="6">
        <f>ROUND((BerM1!O222+BerM2!O222+BerM3!O222)/(zodi1+zodi2+zodi3),2)</f>
        <v>0</v>
      </c>
      <c r="W222" s="6">
        <f>ROUND(('M1-In'!U222+'M2-In'!U222+'M3-In'!U222)*7/(malu1+malu2+malu3+dima1+dima2+dima3+wome1+wome2+wome3+doje1+doje2+doje3+vrve1+vrve2+vrve3+zasa1+zasa2+zasa3+zodi1+zodi2+zodi3),2)</f>
        <v>0</v>
      </c>
      <c r="X222" s="6">
        <f t="shared" si="144"/>
        <v>0</v>
      </c>
      <c r="Y222" s="16">
        <f t="shared" si="145"/>
        <v>0</v>
      </c>
      <c r="Z222" s="42">
        <f t="shared" si="146"/>
        <v>1</v>
      </c>
      <c r="AA222" s="16" t="str">
        <f t="shared" si="147"/>
        <v>Teilzeit</v>
      </c>
      <c r="AB222" s="16">
        <f>'M1-In'!AG222+'M1-In'!AH222+'M2-In'!AG222+'M2-In'!AH222+'M3-In'!AG222+'M3-In'!AH222</f>
        <v>0</v>
      </c>
      <c r="AC222" s="16">
        <f t="shared" si="148"/>
        <v>0</v>
      </c>
      <c r="AD222" s="16">
        <f t="shared" si="129"/>
        <v>0</v>
      </c>
      <c r="AE222" s="16">
        <f>'M1-In'!AI222+'M2-In'!AI222+'M3-In'!AI222</f>
        <v>0</v>
      </c>
      <c r="AF222" s="16">
        <f t="shared" si="149"/>
        <v>0</v>
      </c>
      <c r="AG222" s="16">
        <f t="shared" si="130"/>
        <v>0</v>
      </c>
      <c r="AH222" s="16">
        <f>'M1-In'!AJ222+'M2-In'!AJ222+'M3-In'!AJ222</f>
        <v>0</v>
      </c>
      <c r="AI222" s="16">
        <f t="shared" si="150"/>
        <v>0</v>
      </c>
      <c r="AJ222" s="16">
        <f t="shared" si="131"/>
        <v>0</v>
      </c>
      <c r="AK222" s="16">
        <f>'M1-In'!AK222+'M2-In'!AK222+'M3-In'!AK222</f>
        <v>0</v>
      </c>
      <c r="AL222" s="16">
        <f t="shared" si="151"/>
        <v>0</v>
      </c>
      <c r="AM222" s="16">
        <f t="shared" si="132"/>
        <v>0</v>
      </c>
      <c r="AN222" s="16">
        <f>'M1-In'!AL222+'M2-In'!AL222+'M3-In'!AL222</f>
        <v>0</v>
      </c>
      <c r="AO222" s="16">
        <f t="shared" si="152"/>
        <v>0</v>
      </c>
      <c r="AP222" s="16">
        <f t="shared" si="133"/>
        <v>0</v>
      </c>
      <c r="AQ222" s="16">
        <f>'M1-In'!AM222+'M2-In'!AM222+'M3-In'!AM222</f>
        <v>0</v>
      </c>
      <c r="AR222" s="16">
        <f t="shared" si="153"/>
        <v>0</v>
      </c>
      <c r="AS222" s="16">
        <f t="shared" si="134"/>
        <v>0</v>
      </c>
      <c r="AT222" s="16">
        <f>BerM1!AO222+BerM2!AO222+BerM3!AO222</f>
        <v>0</v>
      </c>
      <c r="AU222" s="16">
        <f t="shared" si="154"/>
        <v>0</v>
      </c>
      <c r="AV222" s="16">
        <f t="shared" si="135"/>
        <v>0</v>
      </c>
      <c r="AW222" s="16">
        <f ca="1">IF(A222=1,"Verbessern",MIN(gmk,BerM1!AQ222+BerM2!AQ222+BerM3!AQ222))</f>
        <v>0</v>
      </c>
      <c r="AX222" s="16">
        <f t="shared" ca="1" si="136"/>
        <v>0</v>
      </c>
      <c r="AY222" s="16">
        <f t="shared" ca="1" si="137"/>
        <v>0</v>
      </c>
      <c r="AZ222" s="16">
        <f t="shared" ca="1" si="138"/>
        <v>0</v>
      </c>
      <c r="BA222" s="6">
        <f t="shared" si="155"/>
        <v>0</v>
      </c>
      <c r="BB222" s="6">
        <f t="shared" si="139"/>
        <v>0</v>
      </c>
      <c r="BC222" s="285">
        <f t="shared" si="156"/>
        <v>0</v>
      </c>
      <c r="BD222" s="16">
        <f t="shared" ca="1" si="140"/>
        <v>0</v>
      </c>
      <c r="BE222" s="42">
        <f t="shared" ca="1" si="141"/>
        <v>0</v>
      </c>
      <c r="BF222" s="16">
        <f ca="1">IF(A222=1,"Verbessern",BerM1!AT222+BerM2!AT222+BerM3!AT222)</f>
        <v>0</v>
      </c>
      <c r="BG222" s="16">
        <f t="shared" ca="1" si="157"/>
        <v>0</v>
      </c>
      <c r="BH222" s="16">
        <f t="shared" ca="1" si="158"/>
        <v>0</v>
      </c>
      <c r="BI222" s="16">
        <f t="shared" ca="1" si="159"/>
        <v>0</v>
      </c>
      <c r="BJ222" s="16">
        <f t="shared" ca="1" si="160"/>
        <v>0</v>
      </c>
      <c r="BK222" s="16">
        <f t="shared" ca="1" si="142"/>
        <v>0</v>
      </c>
      <c r="BL222" s="6">
        <f t="shared" ca="1" si="143"/>
        <v>0</v>
      </c>
      <c r="BM222" s="92">
        <f t="shared" ca="1" si="161"/>
        <v>0</v>
      </c>
      <c r="BN222" s="16">
        <f t="shared" ca="1" si="162"/>
        <v>0</v>
      </c>
      <c r="BO222" s="16" t="str">
        <f t="shared" si="163"/>
        <v>OK</v>
      </c>
      <c r="BP222" s="16">
        <f t="shared" si="164"/>
        <v>0</v>
      </c>
      <c r="BQ222" s="93"/>
      <c r="BR222" s="16">
        <f t="shared" si="165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43101</v>
      </c>
      <c r="D223" s="65">
        <f>Ident!F223-C223+1-(INT((CHOOSE(WEEKDAY(C223),0,1,2,3,4,5,6)+(Ident!F223-C223+1))/7))-(INT((CHOOSE(WEEKDAY(C223),6,0,1,2,3,4,5)+(Ident!F223-C223+1))/7))</f>
        <v>-30785</v>
      </c>
      <c r="E223" s="6">
        <f>Kal!B$13-C223+1-(INT((CHOOSE(WEEKDAY(C223),0,1,2,3,4,5,6)+(Kal!B$13-C223+1))/7))-(INT((CHOOSE(WEEKDAY(C223),6,0,1,2,3,4,5)+(Kal!B$13-C223+1))/7))</f>
        <v>65</v>
      </c>
      <c r="F223" s="6">
        <f>Ident!F223-Kal!A$11+1-(INT((CHOOSE(WEEKDAY(Kal!A$11),0,1,2,3,4,5,6)+(Ident!F223-Kal!A$11+1))/7))-(INT((CHOOSE(WEEKDAY(Kal!A$11),6,0,1,2,3,4,5)+(Ident!F223-Kal!A$11+1))/7))</f>
        <v>-30785</v>
      </c>
      <c r="G223" s="6">
        <f>IF(AND(Ident!E223&lt;&gt;0,Ident!F223&lt;&gt;0),D223,IF(AND(Ident!E223&lt;&gt;0,Ident!F223=0),E223,IF(AND(Ident!E223=0,Ident!F223&lt;&gt;0),F223,ad5kw)))</f>
        <v>65</v>
      </c>
      <c r="H223" s="75">
        <f>ROUND(G223*Ident!L223,2)</f>
        <v>0</v>
      </c>
      <c r="I223" s="82"/>
      <c r="J223" s="73">
        <f>BerM1!W223+BerM2!W223+BerM3!W223</f>
        <v>0</v>
      </c>
      <c r="K223" s="73">
        <f t="shared" si="126"/>
        <v>0</v>
      </c>
      <c r="L223" s="73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6">
        <f>ROUND((BerM1!I223+BerM2!I223+BerM3!I223)/(malu1+malu2+malu3),2)</f>
        <v>0</v>
      </c>
      <c r="Q223" s="6">
        <f>ROUND((BerM1!J223+BerM2!J223+BerM3!J223)/(dima1+dima2+dima3),2)</f>
        <v>0</v>
      </c>
      <c r="R223" s="6">
        <f>ROUND((BerM1!K223+BerM2!K223+BerM3!K223)/(wome1+wome2+wome3),2)</f>
        <v>0</v>
      </c>
      <c r="S223" s="6">
        <f>ROUND((BerM1!L223+BerM2!L223+BerM3!L223)/(doje1+doje2+doje3),2)</f>
        <v>0</v>
      </c>
      <c r="T223" s="6">
        <f>ROUND((BerM1!M223+BerM2!M223+BerM3!M223)/(vrve1+vrve2+vrve3),2)</f>
        <v>0</v>
      </c>
      <c r="U223" s="6">
        <f>ROUND((BerM1!N223+BerM2!N223+BerM3!N223)/(zasa1+zasa2+zasa3),2)</f>
        <v>0</v>
      </c>
      <c r="V223" s="6">
        <f>ROUND((BerM1!O223+BerM2!O223+BerM3!O223)/(zodi1+zodi2+zodi3),2)</f>
        <v>0</v>
      </c>
      <c r="W223" s="6">
        <f>ROUND(('M1-In'!U223+'M2-In'!U223+'M3-In'!U223)*7/(malu1+malu2+malu3+dima1+dima2+dima3+wome1+wome2+wome3+doje1+doje2+doje3+vrve1+vrve2+vrve3+zasa1+zasa2+zasa3+zodi1+zodi2+zodi3),2)</f>
        <v>0</v>
      </c>
      <c r="X223" s="6">
        <f t="shared" si="144"/>
        <v>0</v>
      </c>
      <c r="Y223" s="16">
        <f t="shared" si="145"/>
        <v>0</v>
      </c>
      <c r="Z223" s="42">
        <f t="shared" si="146"/>
        <v>1</v>
      </c>
      <c r="AA223" s="16" t="str">
        <f t="shared" si="147"/>
        <v>Teilzeit</v>
      </c>
      <c r="AB223" s="16">
        <f>'M1-In'!AG223+'M1-In'!AH223+'M2-In'!AG223+'M2-In'!AH223+'M3-In'!AG223+'M3-In'!AH223</f>
        <v>0</v>
      </c>
      <c r="AC223" s="16">
        <f t="shared" si="148"/>
        <v>0</v>
      </c>
      <c r="AD223" s="16">
        <f t="shared" si="129"/>
        <v>0</v>
      </c>
      <c r="AE223" s="16">
        <f>'M1-In'!AI223+'M2-In'!AI223+'M3-In'!AI223</f>
        <v>0</v>
      </c>
      <c r="AF223" s="16">
        <f t="shared" si="149"/>
        <v>0</v>
      </c>
      <c r="AG223" s="16">
        <f t="shared" si="130"/>
        <v>0</v>
      </c>
      <c r="AH223" s="16">
        <f>'M1-In'!AJ223+'M2-In'!AJ223+'M3-In'!AJ223</f>
        <v>0</v>
      </c>
      <c r="AI223" s="16">
        <f t="shared" si="150"/>
        <v>0</v>
      </c>
      <c r="AJ223" s="16">
        <f t="shared" si="131"/>
        <v>0</v>
      </c>
      <c r="AK223" s="16">
        <f>'M1-In'!AK223+'M2-In'!AK223+'M3-In'!AK223</f>
        <v>0</v>
      </c>
      <c r="AL223" s="16">
        <f t="shared" si="151"/>
        <v>0</v>
      </c>
      <c r="AM223" s="16">
        <f t="shared" si="132"/>
        <v>0</v>
      </c>
      <c r="AN223" s="16">
        <f>'M1-In'!AL223+'M2-In'!AL223+'M3-In'!AL223</f>
        <v>0</v>
      </c>
      <c r="AO223" s="16">
        <f t="shared" si="152"/>
        <v>0</v>
      </c>
      <c r="AP223" s="16">
        <f t="shared" si="133"/>
        <v>0</v>
      </c>
      <c r="AQ223" s="16">
        <f>'M1-In'!AM223+'M2-In'!AM223+'M3-In'!AM223</f>
        <v>0</v>
      </c>
      <c r="AR223" s="16">
        <f t="shared" si="153"/>
        <v>0</v>
      </c>
      <c r="AS223" s="16">
        <f t="shared" si="134"/>
        <v>0</v>
      </c>
      <c r="AT223" s="16">
        <f>BerM1!AO223+BerM2!AO223+BerM3!AO223</f>
        <v>0</v>
      </c>
      <c r="AU223" s="16">
        <f t="shared" si="154"/>
        <v>0</v>
      </c>
      <c r="AV223" s="16">
        <f t="shared" si="135"/>
        <v>0</v>
      </c>
      <c r="AW223" s="16">
        <f ca="1">IF(A223=1,"Verbessern",MIN(gmk,BerM1!AQ223+BerM2!AQ223+BerM3!AQ223))</f>
        <v>0</v>
      </c>
      <c r="AX223" s="16">
        <f t="shared" ca="1" si="136"/>
        <v>0</v>
      </c>
      <c r="AY223" s="16">
        <f t="shared" ca="1" si="137"/>
        <v>0</v>
      </c>
      <c r="AZ223" s="16">
        <f t="shared" ca="1" si="138"/>
        <v>0</v>
      </c>
      <c r="BA223" s="6">
        <f t="shared" si="155"/>
        <v>0</v>
      </c>
      <c r="BB223" s="6">
        <f t="shared" si="139"/>
        <v>0</v>
      </c>
      <c r="BC223" s="285">
        <f t="shared" si="156"/>
        <v>0</v>
      </c>
      <c r="BD223" s="16">
        <f t="shared" ca="1" si="140"/>
        <v>0</v>
      </c>
      <c r="BE223" s="42">
        <f t="shared" ca="1" si="141"/>
        <v>0</v>
      </c>
      <c r="BF223" s="16">
        <f ca="1">IF(A223=1,"Verbessern",BerM1!AT223+BerM2!AT223+BerM3!AT223)</f>
        <v>0</v>
      </c>
      <c r="BG223" s="16">
        <f t="shared" ca="1" si="157"/>
        <v>0</v>
      </c>
      <c r="BH223" s="16">
        <f t="shared" ca="1" si="158"/>
        <v>0</v>
      </c>
      <c r="BI223" s="16">
        <f t="shared" ca="1" si="159"/>
        <v>0</v>
      </c>
      <c r="BJ223" s="16">
        <f t="shared" ca="1" si="160"/>
        <v>0</v>
      </c>
      <c r="BK223" s="16">
        <f t="shared" ca="1" si="142"/>
        <v>0</v>
      </c>
      <c r="BL223" s="6">
        <f t="shared" ca="1" si="143"/>
        <v>0</v>
      </c>
      <c r="BM223" s="92">
        <f t="shared" ca="1" si="161"/>
        <v>0</v>
      </c>
      <c r="BN223" s="16">
        <f t="shared" ca="1" si="162"/>
        <v>0</v>
      </c>
      <c r="BO223" s="16" t="str">
        <f t="shared" si="163"/>
        <v>OK</v>
      </c>
      <c r="BP223" s="16">
        <f t="shared" si="164"/>
        <v>0</v>
      </c>
      <c r="BQ223" s="93"/>
      <c r="BR223" s="16">
        <f t="shared" si="165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43101</v>
      </c>
      <c r="D224" s="65">
        <f>Ident!F224-C224+1-(INT((CHOOSE(WEEKDAY(C224),0,1,2,3,4,5,6)+(Ident!F224-C224+1))/7))-(INT((CHOOSE(WEEKDAY(C224),6,0,1,2,3,4,5)+(Ident!F224-C224+1))/7))</f>
        <v>-30785</v>
      </c>
      <c r="E224" s="6">
        <f>Kal!B$13-C224+1-(INT((CHOOSE(WEEKDAY(C224),0,1,2,3,4,5,6)+(Kal!B$13-C224+1))/7))-(INT((CHOOSE(WEEKDAY(C224),6,0,1,2,3,4,5)+(Kal!B$13-C224+1))/7))</f>
        <v>65</v>
      </c>
      <c r="F224" s="6">
        <f>Ident!F224-Kal!A$11+1-(INT((CHOOSE(WEEKDAY(Kal!A$11),0,1,2,3,4,5,6)+(Ident!F224-Kal!A$11+1))/7))-(INT((CHOOSE(WEEKDAY(Kal!A$11),6,0,1,2,3,4,5)+(Ident!F224-Kal!A$11+1))/7))</f>
        <v>-30785</v>
      </c>
      <c r="G224" s="6">
        <f>IF(AND(Ident!E224&lt;&gt;0,Ident!F224&lt;&gt;0),D224,IF(AND(Ident!E224&lt;&gt;0,Ident!F224=0),E224,IF(AND(Ident!E224=0,Ident!F224&lt;&gt;0),F224,ad5kw)))</f>
        <v>65</v>
      </c>
      <c r="H224" s="75">
        <f>ROUND(G224*Ident!L224,2)</f>
        <v>0</v>
      </c>
      <c r="I224" s="82"/>
      <c r="J224" s="73">
        <f>BerM1!W224+BerM2!W224+BerM3!W224</f>
        <v>0</v>
      </c>
      <c r="K224" s="73">
        <f t="shared" si="126"/>
        <v>0</v>
      </c>
      <c r="L224" s="73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6">
        <f>ROUND((BerM1!I224+BerM2!I224+BerM3!I224)/(malu1+malu2+malu3),2)</f>
        <v>0</v>
      </c>
      <c r="Q224" s="6">
        <f>ROUND((BerM1!J224+BerM2!J224+BerM3!J224)/(dima1+dima2+dima3),2)</f>
        <v>0</v>
      </c>
      <c r="R224" s="6">
        <f>ROUND((BerM1!K224+BerM2!K224+BerM3!K224)/(wome1+wome2+wome3),2)</f>
        <v>0</v>
      </c>
      <c r="S224" s="6">
        <f>ROUND((BerM1!L224+BerM2!L224+BerM3!L224)/(doje1+doje2+doje3),2)</f>
        <v>0</v>
      </c>
      <c r="T224" s="6">
        <f>ROUND((BerM1!M224+BerM2!M224+BerM3!M224)/(vrve1+vrve2+vrve3),2)</f>
        <v>0</v>
      </c>
      <c r="U224" s="6">
        <f>ROUND((BerM1!N224+BerM2!N224+BerM3!N224)/(zasa1+zasa2+zasa3),2)</f>
        <v>0</v>
      </c>
      <c r="V224" s="6">
        <f>ROUND((BerM1!O224+BerM2!O224+BerM3!O224)/(zodi1+zodi2+zodi3),2)</f>
        <v>0</v>
      </c>
      <c r="W224" s="6">
        <f>ROUND(('M1-In'!U224+'M2-In'!U224+'M3-In'!U224)*7/(malu1+malu2+malu3+dima1+dima2+dima3+wome1+wome2+wome3+doje1+doje2+doje3+vrve1+vrve2+vrve3+zasa1+zasa2+zasa3+zodi1+zodi2+zodi3),2)</f>
        <v>0</v>
      </c>
      <c r="X224" s="6">
        <f t="shared" si="144"/>
        <v>0</v>
      </c>
      <c r="Y224" s="16">
        <f t="shared" si="145"/>
        <v>0</v>
      </c>
      <c r="Z224" s="42">
        <f t="shared" si="146"/>
        <v>1</v>
      </c>
      <c r="AA224" s="16" t="str">
        <f t="shared" si="147"/>
        <v>Teilzeit</v>
      </c>
      <c r="AB224" s="16">
        <f>'M1-In'!AG224+'M1-In'!AH224+'M2-In'!AG224+'M2-In'!AH224+'M3-In'!AG224+'M3-In'!AH224</f>
        <v>0</v>
      </c>
      <c r="AC224" s="16">
        <f t="shared" si="148"/>
        <v>0</v>
      </c>
      <c r="AD224" s="16">
        <f t="shared" si="129"/>
        <v>0</v>
      </c>
      <c r="AE224" s="16">
        <f>'M1-In'!AI224+'M2-In'!AI224+'M3-In'!AI224</f>
        <v>0</v>
      </c>
      <c r="AF224" s="16">
        <f t="shared" si="149"/>
        <v>0</v>
      </c>
      <c r="AG224" s="16">
        <f t="shared" si="130"/>
        <v>0</v>
      </c>
      <c r="AH224" s="16">
        <f>'M1-In'!AJ224+'M2-In'!AJ224+'M3-In'!AJ224</f>
        <v>0</v>
      </c>
      <c r="AI224" s="16">
        <f t="shared" si="150"/>
        <v>0</v>
      </c>
      <c r="AJ224" s="16">
        <f t="shared" si="131"/>
        <v>0</v>
      </c>
      <c r="AK224" s="16">
        <f>'M1-In'!AK224+'M2-In'!AK224+'M3-In'!AK224</f>
        <v>0</v>
      </c>
      <c r="AL224" s="16">
        <f t="shared" si="151"/>
        <v>0</v>
      </c>
      <c r="AM224" s="16">
        <f t="shared" si="132"/>
        <v>0</v>
      </c>
      <c r="AN224" s="16">
        <f>'M1-In'!AL224+'M2-In'!AL224+'M3-In'!AL224</f>
        <v>0</v>
      </c>
      <c r="AO224" s="16">
        <f t="shared" si="152"/>
        <v>0</v>
      </c>
      <c r="AP224" s="16">
        <f t="shared" si="133"/>
        <v>0</v>
      </c>
      <c r="AQ224" s="16">
        <f>'M1-In'!AM224+'M2-In'!AM224+'M3-In'!AM224</f>
        <v>0</v>
      </c>
      <c r="AR224" s="16">
        <f t="shared" si="153"/>
        <v>0</v>
      </c>
      <c r="AS224" s="16">
        <f t="shared" si="134"/>
        <v>0</v>
      </c>
      <c r="AT224" s="16">
        <f>BerM1!AO224+BerM2!AO224+BerM3!AO224</f>
        <v>0</v>
      </c>
      <c r="AU224" s="16">
        <f t="shared" si="154"/>
        <v>0</v>
      </c>
      <c r="AV224" s="16">
        <f t="shared" si="135"/>
        <v>0</v>
      </c>
      <c r="AW224" s="16">
        <f ca="1">IF(A224=1,"Verbessern",MIN(gmk,BerM1!AQ224+BerM2!AQ224+BerM3!AQ224))</f>
        <v>0</v>
      </c>
      <c r="AX224" s="16">
        <f t="shared" ca="1" si="136"/>
        <v>0</v>
      </c>
      <c r="AY224" s="16">
        <f t="shared" ca="1" si="137"/>
        <v>0</v>
      </c>
      <c r="AZ224" s="16">
        <f t="shared" ca="1" si="138"/>
        <v>0</v>
      </c>
      <c r="BA224" s="6">
        <f t="shared" si="155"/>
        <v>0</v>
      </c>
      <c r="BB224" s="6">
        <f t="shared" si="139"/>
        <v>0</v>
      </c>
      <c r="BC224" s="285">
        <f t="shared" si="156"/>
        <v>0</v>
      </c>
      <c r="BD224" s="16">
        <f t="shared" ca="1" si="140"/>
        <v>0</v>
      </c>
      <c r="BE224" s="42">
        <f t="shared" ca="1" si="141"/>
        <v>0</v>
      </c>
      <c r="BF224" s="16">
        <f ca="1">IF(A224=1,"Verbessern",BerM1!AT224+BerM2!AT224+BerM3!AT224)</f>
        <v>0</v>
      </c>
      <c r="BG224" s="16">
        <f t="shared" ca="1" si="157"/>
        <v>0</v>
      </c>
      <c r="BH224" s="16">
        <f t="shared" ca="1" si="158"/>
        <v>0</v>
      </c>
      <c r="BI224" s="16">
        <f t="shared" ca="1" si="159"/>
        <v>0</v>
      </c>
      <c r="BJ224" s="16">
        <f t="shared" ca="1" si="160"/>
        <v>0</v>
      </c>
      <c r="BK224" s="16">
        <f t="shared" ca="1" si="142"/>
        <v>0</v>
      </c>
      <c r="BL224" s="6">
        <f t="shared" ca="1" si="143"/>
        <v>0</v>
      </c>
      <c r="BM224" s="92">
        <f t="shared" ca="1" si="161"/>
        <v>0</v>
      </c>
      <c r="BN224" s="16">
        <f t="shared" ca="1" si="162"/>
        <v>0</v>
      </c>
      <c r="BO224" s="16" t="str">
        <f t="shared" si="163"/>
        <v>OK</v>
      </c>
      <c r="BP224" s="16">
        <f t="shared" si="164"/>
        <v>0</v>
      </c>
      <c r="BQ224" s="93"/>
      <c r="BR224" s="16">
        <f t="shared" si="165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43101</v>
      </c>
      <c r="D225" s="65">
        <f>Ident!F225-C225+1-(INT((CHOOSE(WEEKDAY(C225),0,1,2,3,4,5,6)+(Ident!F225-C225+1))/7))-(INT((CHOOSE(WEEKDAY(C225),6,0,1,2,3,4,5)+(Ident!F225-C225+1))/7))</f>
        <v>-30785</v>
      </c>
      <c r="E225" s="6">
        <f>Kal!B$13-C225+1-(INT((CHOOSE(WEEKDAY(C225),0,1,2,3,4,5,6)+(Kal!B$13-C225+1))/7))-(INT((CHOOSE(WEEKDAY(C225),6,0,1,2,3,4,5)+(Kal!B$13-C225+1))/7))</f>
        <v>65</v>
      </c>
      <c r="F225" s="6">
        <f>Ident!F225-Kal!A$11+1-(INT((CHOOSE(WEEKDAY(Kal!A$11),0,1,2,3,4,5,6)+(Ident!F225-Kal!A$11+1))/7))-(INT((CHOOSE(WEEKDAY(Kal!A$11),6,0,1,2,3,4,5)+(Ident!F225-Kal!A$11+1))/7))</f>
        <v>-30785</v>
      </c>
      <c r="G225" s="6">
        <f>IF(AND(Ident!E225&lt;&gt;0,Ident!F225&lt;&gt;0),D225,IF(AND(Ident!E225&lt;&gt;0,Ident!F225=0),E225,IF(AND(Ident!E225=0,Ident!F225&lt;&gt;0),F225,ad5kw)))</f>
        <v>65</v>
      </c>
      <c r="H225" s="75">
        <f>ROUND(G225*Ident!L225,2)</f>
        <v>0</v>
      </c>
      <c r="I225" s="82"/>
      <c r="J225" s="73">
        <f>BerM1!W225+BerM2!W225+BerM3!W225</f>
        <v>0</v>
      </c>
      <c r="K225" s="73">
        <f t="shared" si="126"/>
        <v>0</v>
      </c>
      <c r="L225" s="73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6">
        <f>ROUND((BerM1!I225+BerM2!I225+BerM3!I225)/(malu1+malu2+malu3),2)</f>
        <v>0</v>
      </c>
      <c r="Q225" s="6">
        <f>ROUND((BerM1!J225+BerM2!J225+BerM3!J225)/(dima1+dima2+dima3),2)</f>
        <v>0</v>
      </c>
      <c r="R225" s="6">
        <f>ROUND((BerM1!K225+BerM2!K225+BerM3!K225)/(wome1+wome2+wome3),2)</f>
        <v>0</v>
      </c>
      <c r="S225" s="6">
        <f>ROUND((BerM1!L225+BerM2!L225+BerM3!L225)/(doje1+doje2+doje3),2)</f>
        <v>0</v>
      </c>
      <c r="T225" s="6">
        <f>ROUND((BerM1!M225+BerM2!M225+BerM3!M225)/(vrve1+vrve2+vrve3),2)</f>
        <v>0</v>
      </c>
      <c r="U225" s="6">
        <f>ROUND((BerM1!N225+BerM2!N225+BerM3!N225)/(zasa1+zasa2+zasa3),2)</f>
        <v>0</v>
      </c>
      <c r="V225" s="6">
        <f>ROUND((BerM1!O225+BerM2!O225+BerM3!O225)/(zodi1+zodi2+zodi3),2)</f>
        <v>0</v>
      </c>
      <c r="W225" s="6">
        <f>ROUND(('M1-In'!U225+'M2-In'!U225+'M3-In'!U225)*7/(malu1+malu2+malu3+dima1+dima2+dima3+wome1+wome2+wome3+doje1+doje2+doje3+vrve1+vrve2+vrve3+zasa1+zasa2+zasa3+zodi1+zodi2+zodi3),2)</f>
        <v>0</v>
      </c>
      <c r="X225" s="6">
        <f t="shared" si="144"/>
        <v>0</v>
      </c>
      <c r="Y225" s="16">
        <f t="shared" si="145"/>
        <v>0</v>
      </c>
      <c r="Z225" s="42">
        <f t="shared" si="146"/>
        <v>1</v>
      </c>
      <c r="AA225" s="16" t="str">
        <f t="shared" si="147"/>
        <v>Teilzeit</v>
      </c>
      <c r="AB225" s="16">
        <f>'M1-In'!AG225+'M1-In'!AH225+'M2-In'!AG225+'M2-In'!AH225+'M3-In'!AG225+'M3-In'!AH225</f>
        <v>0</v>
      </c>
      <c r="AC225" s="16">
        <f t="shared" si="148"/>
        <v>0</v>
      </c>
      <c r="AD225" s="16">
        <f t="shared" si="129"/>
        <v>0</v>
      </c>
      <c r="AE225" s="16">
        <f>'M1-In'!AI225+'M2-In'!AI225+'M3-In'!AI225</f>
        <v>0</v>
      </c>
      <c r="AF225" s="16">
        <f t="shared" si="149"/>
        <v>0</v>
      </c>
      <c r="AG225" s="16">
        <f t="shared" si="130"/>
        <v>0</v>
      </c>
      <c r="AH225" s="16">
        <f>'M1-In'!AJ225+'M2-In'!AJ225+'M3-In'!AJ225</f>
        <v>0</v>
      </c>
      <c r="AI225" s="16">
        <f t="shared" si="150"/>
        <v>0</v>
      </c>
      <c r="AJ225" s="16">
        <f t="shared" si="131"/>
        <v>0</v>
      </c>
      <c r="AK225" s="16">
        <f>'M1-In'!AK225+'M2-In'!AK225+'M3-In'!AK225</f>
        <v>0</v>
      </c>
      <c r="AL225" s="16">
        <f t="shared" si="151"/>
        <v>0</v>
      </c>
      <c r="AM225" s="16">
        <f t="shared" si="132"/>
        <v>0</v>
      </c>
      <c r="AN225" s="16">
        <f>'M1-In'!AL225+'M2-In'!AL225+'M3-In'!AL225</f>
        <v>0</v>
      </c>
      <c r="AO225" s="16">
        <f t="shared" si="152"/>
        <v>0</v>
      </c>
      <c r="AP225" s="16">
        <f t="shared" si="133"/>
        <v>0</v>
      </c>
      <c r="AQ225" s="16">
        <f>'M1-In'!AM225+'M2-In'!AM225+'M3-In'!AM225</f>
        <v>0</v>
      </c>
      <c r="AR225" s="16">
        <f t="shared" si="153"/>
        <v>0</v>
      </c>
      <c r="AS225" s="16">
        <f t="shared" si="134"/>
        <v>0</v>
      </c>
      <c r="AT225" s="16">
        <f>BerM1!AO225+BerM2!AO225+BerM3!AO225</f>
        <v>0</v>
      </c>
      <c r="AU225" s="16">
        <f t="shared" si="154"/>
        <v>0</v>
      </c>
      <c r="AV225" s="16">
        <f t="shared" si="135"/>
        <v>0</v>
      </c>
      <c r="AW225" s="16">
        <f ca="1">IF(A225=1,"Verbessern",MIN(gmk,BerM1!AQ225+BerM2!AQ225+BerM3!AQ225))</f>
        <v>0</v>
      </c>
      <c r="AX225" s="16">
        <f t="shared" ca="1" si="136"/>
        <v>0</v>
      </c>
      <c r="AY225" s="16">
        <f t="shared" ca="1" si="137"/>
        <v>0</v>
      </c>
      <c r="AZ225" s="16">
        <f t="shared" ca="1" si="138"/>
        <v>0</v>
      </c>
      <c r="BA225" s="6">
        <f t="shared" si="155"/>
        <v>0</v>
      </c>
      <c r="BB225" s="6">
        <f t="shared" si="139"/>
        <v>0</v>
      </c>
      <c r="BC225" s="285">
        <f t="shared" si="156"/>
        <v>0</v>
      </c>
      <c r="BD225" s="16">
        <f t="shared" ca="1" si="140"/>
        <v>0</v>
      </c>
      <c r="BE225" s="42">
        <f t="shared" ca="1" si="141"/>
        <v>0</v>
      </c>
      <c r="BF225" s="16">
        <f ca="1">IF(A225=1,"Verbessern",BerM1!AT225+BerM2!AT225+BerM3!AT225)</f>
        <v>0</v>
      </c>
      <c r="BG225" s="16">
        <f t="shared" ca="1" si="157"/>
        <v>0</v>
      </c>
      <c r="BH225" s="16">
        <f t="shared" ca="1" si="158"/>
        <v>0</v>
      </c>
      <c r="BI225" s="16">
        <f t="shared" ca="1" si="159"/>
        <v>0</v>
      </c>
      <c r="BJ225" s="16">
        <f t="shared" ca="1" si="160"/>
        <v>0</v>
      </c>
      <c r="BK225" s="16">
        <f t="shared" ca="1" si="142"/>
        <v>0</v>
      </c>
      <c r="BL225" s="6">
        <f t="shared" ca="1" si="143"/>
        <v>0</v>
      </c>
      <c r="BM225" s="92">
        <f t="shared" ca="1" si="161"/>
        <v>0</v>
      </c>
      <c r="BN225" s="16">
        <f t="shared" ca="1" si="162"/>
        <v>0</v>
      </c>
      <c r="BO225" s="16" t="str">
        <f t="shared" si="163"/>
        <v>OK</v>
      </c>
      <c r="BP225" s="16">
        <f t="shared" si="164"/>
        <v>0</v>
      </c>
      <c r="BQ225" s="93"/>
      <c r="BR225" s="16">
        <f t="shared" si="165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43101</v>
      </c>
      <c r="D226" s="65">
        <f>Ident!F226-C226+1-(INT((CHOOSE(WEEKDAY(C226),0,1,2,3,4,5,6)+(Ident!F226-C226+1))/7))-(INT((CHOOSE(WEEKDAY(C226),6,0,1,2,3,4,5)+(Ident!F226-C226+1))/7))</f>
        <v>-30785</v>
      </c>
      <c r="E226" s="6">
        <f>Kal!B$13-C226+1-(INT((CHOOSE(WEEKDAY(C226),0,1,2,3,4,5,6)+(Kal!B$13-C226+1))/7))-(INT((CHOOSE(WEEKDAY(C226),6,0,1,2,3,4,5)+(Kal!B$13-C226+1))/7))</f>
        <v>65</v>
      </c>
      <c r="F226" s="6">
        <f>Ident!F226-Kal!A$11+1-(INT((CHOOSE(WEEKDAY(Kal!A$11),0,1,2,3,4,5,6)+(Ident!F226-Kal!A$11+1))/7))-(INT((CHOOSE(WEEKDAY(Kal!A$11),6,0,1,2,3,4,5)+(Ident!F226-Kal!A$11+1))/7))</f>
        <v>-30785</v>
      </c>
      <c r="G226" s="6">
        <f>IF(AND(Ident!E226&lt;&gt;0,Ident!F226&lt;&gt;0),D226,IF(AND(Ident!E226&lt;&gt;0,Ident!F226=0),E226,IF(AND(Ident!E226=0,Ident!F226&lt;&gt;0),F226,ad5kw)))</f>
        <v>65</v>
      </c>
      <c r="H226" s="75">
        <f>ROUND(G226*Ident!L226,2)</f>
        <v>0</v>
      </c>
      <c r="I226" s="82"/>
      <c r="J226" s="73">
        <f>BerM1!W226+BerM2!W226+BerM3!W226</f>
        <v>0</v>
      </c>
      <c r="K226" s="73">
        <f t="shared" si="126"/>
        <v>0</v>
      </c>
      <c r="L226" s="73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6">
        <f>ROUND((BerM1!I226+BerM2!I226+BerM3!I226)/(malu1+malu2+malu3),2)</f>
        <v>0</v>
      </c>
      <c r="Q226" s="6">
        <f>ROUND((BerM1!J226+BerM2!J226+BerM3!J226)/(dima1+dima2+dima3),2)</f>
        <v>0</v>
      </c>
      <c r="R226" s="6">
        <f>ROUND((BerM1!K226+BerM2!K226+BerM3!K226)/(wome1+wome2+wome3),2)</f>
        <v>0</v>
      </c>
      <c r="S226" s="6">
        <f>ROUND((BerM1!L226+BerM2!L226+BerM3!L226)/(doje1+doje2+doje3),2)</f>
        <v>0</v>
      </c>
      <c r="T226" s="6">
        <f>ROUND((BerM1!M226+BerM2!M226+BerM3!M226)/(vrve1+vrve2+vrve3),2)</f>
        <v>0</v>
      </c>
      <c r="U226" s="6">
        <f>ROUND((BerM1!N226+BerM2!N226+BerM3!N226)/(zasa1+zasa2+zasa3),2)</f>
        <v>0</v>
      </c>
      <c r="V226" s="6">
        <f>ROUND((BerM1!O226+BerM2!O226+BerM3!O226)/(zodi1+zodi2+zodi3),2)</f>
        <v>0</v>
      </c>
      <c r="W226" s="6">
        <f>ROUND(('M1-In'!U226+'M2-In'!U226+'M3-In'!U226)*7/(malu1+malu2+malu3+dima1+dima2+dima3+wome1+wome2+wome3+doje1+doje2+doje3+vrve1+vrve2+vrve3+zasa1+zasa2+zasa3+zodi1+zodi2+zodi3),2)</f>
        <v>0</v>
      </c>
      <c r="X226" s="6">
        <f t="shared" si="144"/>
        <v>0</v>
      </c>
      <c r="Y226" s="16">
        <f t="shared" si="145"/>
        <v>0</v>
      </c>
      <c r="Z226" s="42">
        <f t="shared" si="146"/>
        <v>1</v>
      </c>
      <c r="AA226" s="16" t="str">
        <f t="shared" si="147"/>
        <v>Teilzeit</v>
      </c>
      <c r="AB226" s="16">
        <f>'M1-In'!AG226+'M1-In'!AH226+'M2-In'!AG226+'M2-In'!AH226+'M3-In'!AG226+'M3-In'!AH226</f>
        <v>0</v>
      </c>
      <c r="AC226" s="16">
        <f t="shared" si="148"/>
        <v>0</v>
      </c>
      <c r="AD226" s="16">
        <f t="shared" si="129"/>
        <v>0</v>
      </c>
      <c r="AE226" s="16">
        <f>'M1-In'!AI226+'M2-In'!AI226+'M3-In'!AI226</f>
        <v>0</v>
      </c>
      <c r="AF226" s="16">
        <f t="shared" si="149"/>
        <v>0</v>
      </c>
      <c r="AG226" s="16">
        <f t="shared" si="130"/>
        <v>0</v>
      </c>
      <c r="AH226" s="16">
        <f>'M1-In'!AJ226+'M2-In'!AJ226+'M3-In'!AJ226</f>
        <v>0</v>
      </c>
      <c r="AI226" s="16">
        <f t="shared" si="150"/>
        <v>0</v>
      </c>
      <c r="AJ226" s="16">
        <f t="shared" si="131"/>
        <v>0</v>
      </c>
      <c r="AK226" s="16">
        <f>'M1-In'!AK226+'M2-In'!AK226+'M3-In'!AK226</f>
        <v>0</v>
      </c>
      <c r="AL226" s="16">
        <f t="shared" si="151"/>
        <v>0</v>
      </c>
      <c r="AM226" s="16">
        <f t="shared" si="132"/>
        <v>0</v>
      </c>
      <c r="AN226" s="16">
        <f>'M1-In'!AL226+'M2-In'!AL226+'M3-In'!AL226</f>
        <v>0</v>
      </c>
      <c r="AO226" s="16">
        <f t="shared" si="152"/>
        <v>0</v>
      </c>
      <c r="AP226" s="16">
        <f t="shared" si="133"/>
        <v>0</v>
      </c>
      <c r="AQ226" s="16">
        <f>'M1-In'!AM226+'M2-In'!AM226+'M3-In'!AM226</f>
        <v>0</v>
      </c>
      <c r="AR226" s="16">
        <f t="shared" si="153"/>
        <v>0</v>
      </c>
      <c r="AS226" s="16">
        <f t="shared" si="134"/>
        <v>0</v>
      </c>
      <c r="AT226" s="16">
        <f>BerM1!AO226+BerM2!AO226+BerM3!AO226</f>
        <v>0</v>
      </c>
      <c r="AU226" s="16">
        <f t="shared" si="154"/>
        <v>0</v>
      </c>
      <c r="AV226" s="16">
        <f t="shared" si="135"/>
        <v>0</v>
      </c>
      <c r="AW226" s="16">
        <f ca="1">IF(A226=1,"Verbessern",MIN(gmk,BerM1!AQ226+BerM2!AQ226+BerM3!AQ226))</f>
        <v>0</v>
      </c>
      <c r="AX226" s="16">
        <f t="shared" ca="1" si="136"/>
        <v>0</v>
      </c>
      <c r="AY226" s="16">
        <f t="shared" ca="1" si="137"/>
        <v>0</v>
      </c>
      <c r="AZ226" s="16">
        <f t="shared" ca="1" si="138"/>
        <v>0</v>
      </c>
      <c r="BA226" s="6">
        <f t="shared" si="155"/>
        <v>0</v>
      </c>
      <c r="BB226" s="6">
        <f t="shared" si="139"/>
        <v>0</v>
      </c>
      <c r="BC226" s="285">
        <f t="shared" si="156"/>
        <v>0</v>
      </c>
      <c r="BD226" s="16">
        <f t="shared" ca="1" si="140"/>
        <v>0</v>
      </c>
      <c r="BE226" s="42">
        <f t="shared" ca="1" si="141"/>
        <v>0</v>
      </c>
      <c r="BF226" s="16">
        <f ca="1">IF(A226=1,"Verbessern",BerM1!AT226+BerM2!AT226+BerM3!AT226)</f>
        <v>0</v>
      </c>
      <c r="BG226" s="16">
        <f t="shared" ca="1" si="157"/>
        <v>0</v>
      </c>
      <c r="BH226" s="16">
        <f t="shared" ca="1" si="158"/>
        <v>0</v>
      </c>
      <c r="BI226" s="16">
        <f t="shared" ca="1" si="159"/>
        <v>0</v>
      </c>
      <c r="BJ226" s="16">
        <f t="shared" ca="1" si="160"/>
        <v>0</v>
      </c>
      <c r="BK226" s="16">
        <f t="shared" ca="1" si="142"/>
        <v>0</v>
      </c>
      <c r="BL226" s="6">
        <f t="shared" ca="1" si="143"/>
        <v>0</v>
      </c>
      <c r="BM226" s="92">
        <f t="shared" ca="1" si="161"/>
        <v>0</v>
      </c>
      <c r="BN226" s="16">
        <f t="shared" ca="1" si="162"/>
        <v>0</v>
      </c>
      <c r="BO226" s="16" t="str">
        <f t="shared" si="163"/>
        <v>OK</v>
      </c>
      <c r="BP226" s="16">
        <f t="shared" si="164"/>
        <v>0</v>
      </c>
      <c r="BQ226" s="93"/>
      <c r="BR226" s="16">
        <f t="shared" si="165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43101</v>
      </c>
      <c r="D227" s="65">
        <f>Ident!F227-C227+1-(INT((CHOOSE(WEEKDAY(C227),0,1,2,3,4,5,6)+(Ident!F227-C227+1))/7))-(INT((CHOOSE(WEEKDAY(C227),6,0,1,2,3,4,5)+(Ident!F227-C227+1))/7))</f>
        <v>-30785</v>
      </c>
      <c r="E227" s="6">
        <f>Kal!B$13-C227+1-(INT((CHOOSE(WEEKDAY(C227),0,1,2,3,4,5,6)+(Kal!B$13-C227+1))/7))-(INT((CHOOSE(WEEKDAY(C227),6,0,1,2,3,4,5)+(Kal!B$13-C227+1))/7))</f>
        <v>65</v>
      </c>
      <c r="F227" s="6">
        <f>Ident!F227-Kal!A$11+1-(INT((CHOOSE(WEEKDAY(Kal!A$11),0,1,2,3,4,5,6)+(Ident!F227-Kal!A$11+1))/7))-(INT((CHOOSE(WEEKDAY(Kal!A$11),6,0,1,2,3,4,5)+(Ident!F227-Kal!A$11+1))/7))</f>
        <v>-30785</v>
      </c>
      <c r="G227" s="6">
        <f>IF(AND(Ident!E227&lt;&gt;0,Ident!F227&lt;&gt;0),D227,IF(AND(Ident!E227&lt;&gt;0,Ident!F227=0),E227,IF(AND(Ident!E227=0,Ident!F227&lt;&gt;0),F227,ad5kw)))</f>
        <v>65</v>
      </c>
      <c r="H227" s="75">
        <f>ROUND(G227*Ident!L227,2)</f>
        <v>0</v>
      </c>
      <c r="I227" s="82"/>
      <c r="J227" s="73">
        <f>BerM1!W227+BerM2!W227+BerM3!W227</f>
        <v>0</v>
      </c>
      <c r="K227" s="73">
        <f t="shared" si="126"/>
        <v>0</v>
      </c>
      <c r="L227" s="73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6">
        <f>ROUND((BerM1!I227+BerM2!I227+BerM3!I227)/(malu1+malu2+malu3),2)</f>
        <v>0</v>
      </c>
      <c r="Q227" s="6">
        <f>ROUND((BerM1!J227+BerM2!J227+BerM3!J227)/(dima1+dima2+dima3),2)</f>
        <v>0</v>
      </c>
      <c r="R227" s="6">
        <f>ROUND((BerM1!K227+BerM2!K227+BerM3!K227)/(wome1+wome2+wome3),2)</f>
        <v>0</v>
      </c>
      <c r="S227" s="6">
        <f>ROUND((BerM1!L227+BerM2!L227+BerM3!L227)/(doje1+doje2+doje3),2)</f>
        <v>0</v>
      </c>
      <c r="T227" s="6">
        <f>ROUND((BerM1!M227+BerM2!M227+BerM3!M227)/(vrve1+vrve2+vrve3),2)</f>
        <v>0</v>
      </c>
      <c r="U227" s="6">
        <f>ROUND((BerM1!N227+BerM2!N227+BerM3!N227)/(zasa1+zasa2+zasa3),2)</f>
        <v>0</v>
      </c>
      <c r="V227" s="6">
        <f>ROUND((BerM1!O227+BerM2!O227+BerM3!O227)/(zodi1+zodi2+zodi3),2)</f>
        <v>0</v>
      </c>
      <c r="W227" s="6">
        <f>ROUND(('M1-In'!U227+'M2-In'!U227+'M3-In'!U227)*7/(malu1+malu2+malu3+dima1+dima2+dima3+wome1+wome2+wome3+doje1+doje2+doje3+vrve1+vrve2+vrve3+zasa1+zasa2+zasa3+zodi1+zodi2+zodi3),2)</f>
        <v>0</v>
      </c>
      <c r="X227" s="6">
        <f t="shared" si="144"/>
        <v>0</v>
      </c>
      <c r="Y227" s="16">
        <f t="shared" si="145"/>
        <v>0</v>
      </c>
      <c r="Z227" s="42">
        <f t="shared" si="146"/>
        <v>1</v>
      </c>
      <c r="AA227" s="16" t="str">
        <f t="shared" si="147"/>
        <v>Teilzeit</v>
      </c>
      <c r="AB227" s="16">
        <f>'M1-In'!AG227+'M1-In'!AH227+'M2-In'!AG227+'M2-In'!AH227+'M3-In'!AG227+'M3-In'!AH227</f>
        <v>0</v>
      </c>
      <c r="AC227" s="16">
        <f t="shared" si="148"/>
        <v>0</v>
      </c>
      <c r="AD227" s="16">
        <f t="shared" si="129"/>
        <v>0</v>
      </c>
      <c r="AE227" s="16">
        <f>'M1-In'!AI227+'M2-In'!AI227+'M3-In'!AI227</f>
        <v>0</v>
      </c>
      <c r="AF227" s="16">
        <f t="shared" si="149"/>
        <v>0</v>
      </c>
      <c r="AG227" s="16">
        <f t="shared" si="130"/>
        <v>0</v>
      </c>
      <c r="AH227" s="16">
        <f>'M1-In'!AJ227+'M2-In'!AJ227+'M3-In'!AJ227</f>
        <v>0</v>
      </c>
      <c r="AI227" s="16">
        <f t="shared" si="150"/>
        <v>0</v>
      </c>
      <c r="AJ227" s="16">
        <f t="shared" si="131"/>
        <v>0</v>
      </c>
      <c r="AK227" s="16">
        <f>'M1-In'!AK227+'M2-In'!AK227+'M3-In'!AK227</f>
        <v>0</v>
      </c>
      <c r="AL227" s="16">
        <f t="shared" si="151"/>
        <v>0</v>
      </c>
      <c r="AM227" s="16">
        <f t="shared" si="132"/>
        <v>0</v>
      </c>
      <c r="AN227" s="16">
        <f>'M1-In'!AL227+'M2-In'!AL227+'M3-In'!AL227</f>
        <v>0</v>
      </c>
      <c r="AO227" s="16">
        <f t="shared" si="152"/>
        <v>0</v>
      </c>
      <c r="AP227" s="16">
        <f t="shared" si="133"/>
        <v>0</v>
      </c>
      <c r="AQ227" s="16">
        <f>'M1-In'!AM227+'M2-In'!AM227+'M3-In'!AM227</f>
        <v>0</v>
      </c>
      <c r="AR227" s="16">
        <f t="shared" si="153"/>
        <v>0</v>
      </c>
      <c r="AS227" s="16">
        <f t="shared" si="134"/>
        <v>0</v>
      </c>
      <c r="AT227" s="16">
        <f>BerM1!AO227+BerM2!AO227+BerM3!AO227</f>
        <v>0</v>
      </c>
      <c r="AU227" s="16">
        <f t="shared" si="154"/>
        <v>0</v>
      </c>
      <c r="AV227" s="16">
        <f t="shared" si="135"/>
        <v>0</v>
      </c>
      <c r="AW227" s="16">
        <f ca="1">IF(A227=1,"Verbessern",MIN(gmk,BerM1!AQ227+BerM2!AQ227+BerM3!AQ227))</f>
        <v>0</v>
      </c>
      <c r="AX227" s="16">
        <f t="shared" ca="1" si="136"/>
        <v>0</v>
      </c>
      <c r="AY227" s="16">
        <f t="shared" ca="1" si="137"/>
        <v>0</v>
      </c>
      <c r="AZ227" s="16">
        <f t="shared" ca="1" si="138"/>
        <v>0</v>
      </c>
      <c r="BA227" s="6">
        <f t="shared" si="155"/>
        <v>0</v>
      </c>
      <c r="BB227" s="6">
        <f t="shared" si="139"/>
        <v>0</v>
      </c>
      <c r="BC227" s="285">
        <f t="shared" si="156"/>
        <v>0</v>
      </c>
      <c r="BD227" s="16">
        <f t="shared" ca="1" si="140"/>
        <v>0</v>
      </c>
      <c r="BE227" s="42">
        <f t="shared" ca="1" si="141"/>
        <v>0</v>
      </c>
      <c r="BF227" s="16">
        <f ca="1">IF(A227=1,"Verbessern",BerM1!AT227+BerM2!AT227+BerM3!AT227)</f>
        <v>0</v>
      </c>
      <c r="BG227" s="16">
        <f t="shared" ca="1" si="157"/>
        <v>0</v>
      </c>
      <c r="BH227" s="16">
        <f t="shared" ca="1" si="158"/>
        <v>0</v>
      </c>
      <c r="BI227" s="16">
        <f t="shared" ca="1" si="159"/>
        <v>0</v>
      </c>
      <c r="BJ227" s="16">
        <f t="shared" ca="1" si="160"/>
        <v>0</v>
      </c>
      <c r="BK227" s="16">
        <f t="shared" ca="1" si="142"/>
        <v>0</v>
      </c>
      <c r="BL227" s="6">
        <f t="shared" ca="1" si="143"/>
        <v>0</v>
      </c>
      <c r="BM227" s="92">
        <f t="shared" ca="1" si="161"/>
        <v>0</v>
      </c>
      <c r="BN227" s="16">
        <f t="shared" ca="1" si="162"/>
        <v>0</v>
      </c>
      <c r="BO227" s="16" t="str">
        <f t="shared" si="163"/>
        <v>OK</v>
      </c>
      <c r="BP227" s="16">
        <f t="shared" si="164"/>
        <v>0</v>
      </c>
      <c r="BQ227" s="93"/>
      <c r="BR227" s="16">
        <f t="shared" si="165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43101</v>
      </c>
      <c r="D228" s="65">
        <f>Ident!F228-C228+1-(INT((CHOOSE(WEEKDAY(C228),0,1,2,3,4,5,6)+(Ident!F228-C228+1))/7))-(INT((CHOOSE(WEEKDAY(C228),6,0,1,2,3,4,5)+(Ident!F228-C228+1))/7))</f>
        <v>-30785</v>
      </c>
      <c r="E228" s="6">
        <f>Kal!B$13-C228+1-(INT((CHOOSE(WEEKDAY(C228),0,1,2,3,4,5,6)+(Kal!B$13-C228+1))/7))-(INT((CHOOSE(WEEKDAY(C228),6,0,1,2,3,4,5)+(Kal!B$13-C228+1))/7))</f>
        <v>65</v>
      </c>
      <c r="F228" s="6">
        <f>Ident!F228-Kal!A$11+1-(INT((CHOOSE(WEEKDAY(Kal!A$11),0,1,2,3,4,5,6)+(Ident!F228-Kal!A$11+1))/7))-(INT((CHOOSE(WEEKDAY(Kal!A$11),6,0,1,2,3,4,5)+(Ident!F228-Kal!A$11+1))/7))</f>
        <v>-30785</v>
      </c>
      <c r="G228" s="6">
        <f>IF(AND(Ident!E228&lt;&gt;0,Ident!F228&lt;&gt;0),D228,IF(AND(Ident!E228&lt;&gt;0,Ident!F228=0),E228,IF(AND(Ident!E228=0,Ident!F228&lt;&gt;0),F228,ad5kw)))</f>
        <v>65</v>
      </c>
      <c r="H228" s="75">
        <f>ROUND(G228*Ident!L228,2)</f>
        <v>0</v>
      </c>
      <c r="I228" s="82"/>
      <c r="J228" s="73">
        <f>BerM1!W228+BerM2!W228+BerM3!W228</f>
        <v>0</v>
      </c>
      <c r="K228" s="73">
        <f t="shared" si="126"/>
        <v>0</v>
      </c>
      <c r="L228" s="73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6">
        <f>ROUND((BerM1!I228+BerM2!I228+BerM3!I228)/(malu1+malu2+malu3),2)</f>
        <v>0</v>
      </c>
      <c r="Q228" s="6">
        <f>ROUND((BerM1!J228+BerM2!J228+BerM3!J228)/(dima1+dima2+dima3),2)</f>
        <v>0</v>
      </c>
      <c r="R228" s="6">
        <f>ROUND((BerM1!K228+BerM2!K228+BerM3!K228)/(wome1+wome2+wome3),2)</f>
        <v>0</v>
      </c>
      <c r="S228" s="6">
        <f>ROUND((BerM1!L228+BerM2!L228+BerM3!L228)/(doje1+doje2+doje3),2)</f>
        <v>0</v>
      </c>
      <c r="T228" s="6">
        <f>ROUND((BerM1!M228+BerM2!M228+BerM3!M228)/(vrve1+vrve2+vrve3),2)</f>
        <v>0</v>
      </c>
      <c r="U228" s="6">
        <f>ROUND((BerM1!N228+BerM2!N228+BerM3!N228)/(zasa1+zasa2+zasa3),2)</f>
        <v>0</v>
      </c>
      <c r="V228" s="6">
        <f>ROUND((BerM1!O228+BerM2!O228+BerM3!O228)/(zodi1+zodi2+zodi3),2)</f>
        <v>0</v>
      </c>
      <c r="W228" s="6">
        <f>ROUND(('M1-In'!U228+'M2-In'!U228+'M3-In'!U228)*7/(malu1+malu2+malu3+dima1+dima2+dima3+wome1+wome2+wome3+doje1+doje2+doje3+vrve1+vrve2+vrve3+zasa1+zasa2+zasa3+zodi1+zodi2+zodi3),2)</f>
        <v>0</v>
      </c>
      <c r="X228" s="6">
        <f t="shared" si="144"/>
        <v>0</v>
      </c>
      <c r="Y228" s="16">
        <f t="shared" si="145"/>
        <v>0</v>
      </c>
      <c r="Z228" s="42">
        <f t="shared" si="146"/>
        <v>1</v>
      </c>
      <c r="AA228" s="16" t="str">
        <f t="shared" si="147"/>
        <v>Teilzeit</v>
      </c>
      <c r="AB228" s="16">
        <f>'M1-In'!AG228+'M1-In'!AH228+'M2-In'!AG228+'M2-In'!AH228+'M3-In'!AG228+'M3-In'!AH228</f>
        <v>0</v>
      </c>
      <c r="AC228" s="16">
        <f t="shared" si="148"/>
        <v>0</v>
      </c>
      <c r="AD228" s="16">
        <f t="shared" si="129"/>
        <v>0</v>
      </c>
      <c r="AE228" s="16">
        <f>'M1-In'!AI228+'M2-In'!AI228+'M3-In'!AI228</f>
        <v>0</v>
      </c>
      <c r="AF228" s="16">
        <f t="shared" si="149"/>
        <v>0</v>
      </c>
      <c r="AG228" s="16">
        <f t="shared" si="130"/>
        <v>0</v>
      </c>
      <c r="AH228" s="16">
        <f>'M1-In'!AJ228+'M2-In'!AJ228+'M3-In'!AJ228</f>
        <v>0</v>
      </c>
      <c r="AI228" s="16">
        <f t="shared" si="150"/>
        <v>0</v>
      </c>
      <c r="AJ228" s="16">
        <f t="shared" si="131"/>
        <v>0</v>
      </c>
      <c r="AK228" s="16">
        <f>'M1-In'!AK228+'M2-In'!AK228+'M3-In'!AK228</f>
        <v>0</v>
      </c>
      <c r="AL228" s="16">
        <f t="shared" si="151"/>
        <v>0</v>
      </c>
      <c r="AM228" s="16">
        <f t="shared" si="132"/>
        <v>0</v>
      </c>
      <c r="AN228" s="16">
        <f>'M1-In'!AL228+'M2-In'!AL228+'M3-In'!AL228</f>
        <v>0</v>
      </c>
      <c r="AO228" s="16">
        <f t="shared" si="152"/>
        <v>0</v>
      </c>
      <c r="AP228" s="16">
        <f t="shared" si="133"/>
        <v>0</v>
      </c>
      <c r="AQ228" s="16">
        <f>'M1-In'!AM228+'M2-In'!AM228+'M3-In'!AM228</f>
        <v>0</v>
      </c>
      <c r="AR228" s="16">
        <f t="shared" si="153"/>
        <v>0</v>
      </c>
      <c r="AS228" s="16">
        <f t="shared" si="134"/>
        <v>0</v>
      </c>
      <c r="AT228" s="16">
        <f>BerM1!AO228+BerM2!AO228+BerM3!AO228</f>
        <v>0</v>
      </c>
      <c r="AU228" s="16">
        <f t="shared" si="154"/>
        <v>0</v>
      </c>
      <c r="AV228" s="16">
        <f t="shared" si="135"/>
        <v>0</v>
      </c>
      <c r="AW228" s="16">
        <f ca="1">IF(A228=1,"Verbessern",MIN(gmk,BerM1!AQ228+BerM2!AQ228+BerM3!AQ228))</f>
        <v>0</v>
      </c>
      <c r="AX228" s="16">
        <f t="shared" ca="1" si="136"/>
        <v>0</v>
      </c>
      <c r="AY228" s="16">
        <f t="shared" ca="1" si="137"/>
        <v>0</v>
      </c>
      <c r="AZ228" s="16">
        <f t="shared" ca="1" si="138"/>
        <v>0</v>
      </c>
      <c r="BA228" s="6">
        <f t="shared" si="155"/>
        <v>0</v>
      </c>
      <c r="BB228" s="6">
        <f t="shared" si="139"/>
        <v>0</v>
      </c>
      <c r="BC228" s="285">
        <f t="shared" si="156"/>
        <v>0</v>
      </c>
      <c r="BD228" s="16">
        <f t="shared" ca="1" si="140"/>
        <v>0</v>
      </c>
      <c r="BE228" s="42">
        <f t="shared" ca="1" si="141"/>
        <v>0</v>
      </c>
      <c r="BF228" s="16">
        <f ca="1">IF(A228=1,"Verbessern",BerM1!AT228+BerM2!AT228+BerM3!AT228)</f>
        <v>0</v>
      </c>
      <c r="BG228" s="16">
        <f t="shared" ca="1" si="157"/>
        <v>0</v>
      </c>
      <c r="BH228" s="16">
        <f t="shared" ca="1" si="158"/>
        <v>0</v>
      </c>
      <c r="BI228" s="16">
        <f t="shared" ca="1" si="159"/>
        <v>0</v>
      </c>
      <c r="BJ228" s="16">
        <f t="shared" ca="1" si="160"/>
        <v>0</v>
      </c>
      <c r="BK228" s="16">
        <f t="shared" ca="1" si="142"/>
        <v>0</v>
      </c>
      <c r="BL228" s="6">
        <f t="shared" ca="1" si="143"/>
        <v>0</v>
      </c>
      <c r="BM228" s="92">
        <f t="shared" ca="1" si="161"/>
        <v>0</v>
      </c>
      <c r="BN228" s="16">
        <f t="shared" ca="1" si="162"/>
        <v>0</v>
      </c>
      <c r="BO228" s="16" t="str">
        <f t="shared" si="163"/>
        <v>OK</v>
      </c>
      <c r="BP228" s="16">
        <f t="shared" si="164"/>
        <v>0</v>
      </c>
      <c r="BQ228" s="93"/>
      <c r="BR228" s="16">
        <f t="shared" si="165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43101</v>
      </c>
      <c r="D229" s="65">
        <f>Ident!F229-C229+1-(INT((CHOOSE(WEEKDAY(C229),0,1,2,3,4,5,6)+(Ident!F229-C229+1))/7))-(INT((CHOOSE(WEEKDAY(C229),6,0,1,2,3,4,5)+(Ident!F229-C229+1))/7))</f>
        <v>-30785</v>
      </c>
      <c r="E229" s="6">
        <f>Kal!B$13-C229+1-(INT((CHOOSE(WEEKDAY(C229),0,1,2,3,4,5,6)+(Kal!B$13-C229+1))/7))-(INT((CHOOSE(WEEKDAY(C229),6,0,1,2,3,4,5)+(Kal!B$13-C229+1))/7))</f>
        <v>65</v>
      </c>
      <c r="F229" s="6">
        <f>Ident!F229-Kal!A$11+1-(INT((CHOOSE(WEEKDAY(Kal!A$11),0,1,2,3,4,5,6)+(Ident!F229-Kal!A$11+1))/7))-(INT((CHOOSE(WEEKDAY(Kal!A$11),6,0,1,2,3,4,5)+(Ident!F229-Kal!A$11+1))/7))</f>
        <v>-30785</v>
      </c>
      <c r="G229" s="6">
        <f>IF(AND(Ident!E229&lt;&gt;0,Ident!F229&lt;&gt;0),D229,IF(AND(Ident!E229&lt;&gt;0,Ident!F229=0),E229,IF(AND(Ident!E229=0,Ident!F229&lt;&gt;0),F229,ad5kw)))</f>
        <v>65</v>
      </c>
      <c r="H229" s="75">
        <f>ROUND(G229*Ident!L229,2)</f>
        <v>0</v>
      </c>
      <c r="I229" s="82"/>
      <c r="J229" s="73">
        <f>BerM1!W229+BerM2!W229+BerM3!W229</f>
        <v>0</v>
      </c>
      <c r="K229" s="73">
        <f t="shared" si="126"/>
        <v>0</v>
      </c>
      <c r="L229" s="73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6">
        <f>ROUND((BerM1!I229+BerM2!I229+BerM3!I229)/(malu1+malu2+malu3),2)</f>
        <v>0</v>
      </c>
      <c r="Q229" s="6">
        <f>ROUND((BerM1!J229+BerM2!J229+BerM3!J229)/(dima1+dima2+dima3),2)</f>
        <v>0</v>
      </c>
      <c r="R229" s="6">
        <f>ROUND((BerM1!K229+BerM2!K229+BerM3!K229)/(wome1+wome2+wome3),2)</f>
        <v>0</v>
      </c>
      <c r="S229" s="6">
        <f>ROUND((BerM1!L229+BerM2!L229+BerM3!L229)/(doje1+doje2+doje3),2)</f>
        <v>0</v>
      </c>
      <c r="T229" s="6">
        <f>ROUND((BerM1!M229+BerM2!M229+BerM3!M229)/(vrve1+vrve2+vrve3),2)</f>
        <v>0</v>
      </c>
      <c r="U229" s="6">
        <f>ROUND((BerM1!N229+BerM2!N229+BerM3!N229)/(zasa1+zasa2+zasa3),2)</f>
        <v>0</v>
      </c>
      <c r="V229" s="6">
        <f>ROUND((BerM1!O229+BerM2!O229+BerM3!O229)/(zodi1+zodi2+zodi3),2)</f>
        <v>0</v>
      </c>
      <c r="W229" s="6">
        <f>ROUND(('M1-In'!U229+'M2-In'!U229+'M3-In'!U229)*7/(malu1+malu2+malu3+dima1+dima2+dima3+wome1+wome2+wome3+doje1+doje2+doje3+vrve1+vrve2+vrve3+zasa1+zasa2+zasa3+zodi1+zodi2+zodi3),2)</f>
        <v>0</v>
      </c>
      <c r="X229" s="6">
        <f t="shared" si="144"/>
        <v>0</v>
      </c>
      <c r="Y229" s="16">
        <f t="shared" si="145"/>
        <v>0</v>
      </c>
      <c r="Z229" s="42">
        <f t="shared" si="146"/>
        <v>1</v>
      </c>
      <c r="AA229" s="16" t="str">
        <f t="shared" si="147"/>
        <v>Teilzeit</v>
      </c>
      <c r="AB229" s="16">
        <f>'M1-In'!AG229+'M1-In'!AH229+'M2-In'!AG229+'M2-In'!AH229+'M3-In'!AG229+'M3-In'!AH229</f>
        <v>0</v>
      </c>
      <c r="AC229" s="16">
        <f t="shared" si="148"/>
        <v>0</v>
      </c>
      <c r="AD229" s="16">
        <f t="shared" si="129"/>
        <v>0</v>
      </c>
      <c r="AE229" s="16">
        <f>'M1-In'!AI229+'M2-In'!AI229+'M3-In'!AI229</f>
        <v>0</v>
      </c>
      <c r="AF229" s="16">
        <f t="shared" si="149"/>
        <v>0</v>
      </c>
      <c r="AG229" s="16">
        <f t="shared" si="130"/>
        <v>0</v>
      </c>
      <c r="AH229" s="16">
        <f>'M1-In'!AJ229+'M2-In'!AJ229+'M3-In'!AJ229</f>
        <v>0</v>
      </c>
      <c r="AI229" s="16">
        <f t="shared" si="150"/>
        <v>0</v>
      </c>
      <c r="AJ229" s="16">
        <f t="shared" si="131"/>
        <v>0</v>
      </c>
      <c r="AK229" s="16">
        <f>'M1-In'!AK229+'M2-In'!AK229+'M3-In'!AK229</f>
        <v>0</v>
      </c>
      <c r="AL229" s="16">
        <f t="shared" si="151"/>
        <v>0</v>
      </c>
      <c r="AM229" s="16">
        <f t="shared" si="132"/>
        <v>0</v>
      </c>
      <c r="AN229" s="16">
        <f>'M1-In'!AL229+'M2-In'!AL229+'M3-In'!AL229</f>
        <v>0</v>
      </c>
      <c r="AO229" s="16">
        <f t="shared" si="152"/>
        <v>0</v>
      </c>
      <c r="AP229" s="16">
        <f t="shared" si="133"/>
        <v>0</v>
      </c>
      <c r="AQ229" s="16">
        <f>'M1-In'!AM229+'M2-In'!AM229+'M3-In'!AM229</f>
        <v>0</v>
      </c>
      <c r="AR229" s="16">
        <f t="shared" si="153"/>
        <v>0</v>
      </c>
      <c r="AS229" s="16">
        <f t="shared" si="134"/>
        <v>0</v>
      </c>
      <c r="AT229" s="16">
        <f>BerM1!AO229+BerM2!AO229+BerM3!AO229</f>
        <v>0</v>
      </c>
      <c r="AU229" s="16">
        <f t="shared" si="154"/>
        <v>0</v>
      </c>
      <c r="AV229" s="16">
        <f t="shared" si="135"/>
        <v>0</v>
      </c>
      <c r="AW229" s="16">
        <f ca="1">IF(A229=1,"Verbessern",MIN(gmk,BerM1!AQ229+BerM2!AQ229+BerM3!AQ229))</f>
        <v>0</v>
      </c>
      <c r="AX229" s="16">
        <f t="shared" ca="1" si="136"/>
        <v>0</v>
      </c>
      <c r="AY229" s="16">
        <f t="shared" ca="1" si="137"/>
        <v>0</v>
      </c>
      <c r="AZ229" s="16">
        <f t="shared" ca="1" si="138"/>
        <v>0</v>
      </c>
      <c r="BA229" s="6">
        <f t="shared" si="155"/>
        <v>0</v>
      </c>
      <c r="BB229" s="6">
        <f t="shared" si="139"/>
        <v>0</v>
      </c>
      <c r="BC229" s="285">
        <f t="shared" si="156"/>
        <v>0</v>
      </c>
      <c r="BD229" s="16">
        <f t="shared" ca="1" si="140"/>
        <v>0</v>
      </c>
      <c r="BE229" s="42">
        <f t="shared" ca="1" si="141"/>
        <v>0</v>
      </c>
      <c r="BF229" s="16">
        <f ca="1">IF(A229=1,"Verbessern",BerM1!AT229+BerM2!AT229+BerM3!AT229)</f>
        <v>0</v>
      </c>
      <c r="BG229" s="16">
        <f t="shared" ca="1" si="157"/>
        <v>0</v>
      </c>
      <c r="BH229" s="16">
        <f t="shared" ca="1" si="158"/>
        <v>0</v>
      </c>
      <c r="BI229" s="16">
        <f t="shared" ca="1" si="159"/>
        <v>0</v>
      </c>
      <c r="BJ229" s="16">
        <f t="shared" ca="1" si="160"/>
        <v>0</v>
      </c>
      <c r="BK229" s="16">
        <f t="shared" ca="1" si="142"/>
        <v>0</v>
      </c>
      <c r="BL229" s="6">
        <f t="shared" ca="1" si="143"/>
        <v>0</v>
      </c>
      <c r="BM229" s="92">
        <f t="shared" ca="1" si="161"/>
        <v>0</v>
      </c>
      <c r="BN229" s="16">
        <f t="shared" ca="1" si="162"/>
        <v>0</v>
      </c>
      <c r="BO229" s="16" t="str">
        <f t="shared" si="163"/>
        <v>OK</v>
      </c>
      <c r="BP229" s="16">
        <f t="shared" si="164"/>
        <v>0</v>
      </c>
      <c r="BQ229" s="93"/>
      <c r="BR229" s="16">
        <f t="shared" si="165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43101</v>
      </c>
      <c r="D230" s="65">
        <f>Ident!F230-C230+1-(INT((CHOOSE(WEEKDAY(C230),0,1,2,3,4,5,6)+(Ident!F230-C230+1))/7))-(INT((CHOOSE(WEEKDAY(C230),6,0,1,2,3,4,5)+(Ident!F230-C230+1))/7))</f>
        <v>-30785</v>
      </c>
      <c r="E230" s="6">
        <f>Kal!B$13-C230+1-(INT((CHOOSE(WEEKDAY(C230),0,1,2,3,4,5,6)+(Kal!B$13-C230+1))/7))-(INT((CHOOSE(WEEKDAY(C230),6,0,1,2,3,4,5)+(Kal!B$13-C230+1))/7))</f>
        <v>65</v>
      </c>
      <c r="F230" s="6">
        <f>Ident!F230-Kal!A$11+1-(INT((CHOOSE(WEEKDAY(Kal!A$11),0,1,2,3,4,5,6)+(Ident!F230-Kal!A$11+1))/7))-(INT((CHOOSE(WEEKDAY(Kal!A$11),6,0,1,2,3,4,5)+(Ident!F230-Kal!A$11+1))/7))</f>
        <v>-30785</v>
      </c>
      <c r="G230" s="6">
        <f>IF(AND(Ident!E230&lt;&gt;0,Ident!F230&lt;&gt;0),D230,IF(AND(Ident!E230&lt;&gt;0,Ident!F230=0),E230,IF(AND(Ident!E230=0,Ident!F230&lt;&gt;0),F230,ad5kw)))</f>
        <v>65</v>
      </c>
      <c r="H230" s="75">
        <f>ROUND(G230*Ident!L230,2)</f>
        <v>0</v>
      </c>
      <c r="I230" s="82"/>
      <c r="J230" s="73">
        <f>BerM1!W230+BerM2!W230+BerM3!W230</f>
        <v>0</v>
      </c>
      <c r="K230" s="73">
        <f t="shared" si="126"/>
        <v>0</v>
      </c>
      <c r="L230" s="73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6">
        <f>ROUND((BerM1!I230+BerM2!I230+BerM3!I230)/(malu1+malu2+malu3),2)</f>
        <v>0</v>
      </c>
      <c r="Q230" s="6">
        <f>ROUND((BerM1!J230+BerM2!J230+BerM3!J230)/(dima1+dima2+dima3),2)</f>
        <v>0</v>
      </c>
      <c r="R230" s="6">
        <f>ROUND((BerM1!K230+BerM2!K230+BerM3!K230)/(wome1+wome2+wome3),2)</f>
        <v>0</v>
      </c>
      <c r="S230" s="6">
        <f>ROUND((BerM1!L230+BerM2!L230+BerM3!L230)/(doje1+doje2+doje3),2)</f>
        <v>0</v>
      </c>
      <c r="T230" s="6">
        <f>ROUND((BerM1!M230+BerM2!M230+BerM3!M230)/(vrve1+vrve2+vrve3),2)</f>
        <v>0</v>
      </c>
      <c r="U230" s="6">
        <f>ROUND((BerM1!N230+BerM2!N230+BerM3!N230)/(zasa1+zasa2+zasa3),2)</f>
        <v>0</v>
      </c>
      <c r="V230" s="6">
        <f>ROUND((BerM1!O230+BerM2!O230+BerM3!O230)/(zodi1+zodi2+zodi3),2)</f>
        <v>0</v>
      </c>
      <c r="W230" s="6">
        <f>ROUND(('M1-In'!U230+'M2-In'!U230+'M3-In'!U230)*7/(malu1+malu2+malu3+dima1+dima2+dima3+wome1+wome2+wome3+doje1+doje2+doje3+vrve1+vrve2+vrve3+zasa1+zasa2+zasa3+zodi1+zodi2+zodi3),2)</f>
        <v>0</v>
      </c>
      <c r="X230" s="6">
        <f t="shared" si="144"/>
        <v>0</v>
      </c>
      <c r="Y230" s="16">
        <f t="shared" si="145"/>
        <v>0</v>
      </c>
      <c r="Z230" s="42">
        <f t="shared" si="146"/>
        <v>1</v>
      </c>
      <c r="AA230" s="16" t="str">
        <f t="shared" si="147"/>
        <v>Teilzeit</v>
      </c>
      <c r="AB230" s="16">
        <f>'M1-In'!AG230+'M1-In'!AH230+'M2-In'!AG230+'M2-In'!AH230+'M3-In'!AG230+'M3-In'!AH230</f>
        <v>0</v>
      </c>
      <c r="AC230" s="16">
        <f t="shared" si="148"/>
        <v>0</v>
      </c>
      <c r="AD230" s="16">
        <f t="shared" si="129"/>
        <v>0</v>
      </c>
      <c r="AE230" s="16">
        <f>'M1-In'!AI230+'M2-In'!AI230+'M3-In'!AI230</f>
        <v>0</v>
      </c>
      <c r="AF230" s="16">
        <f t="shared" si="149"/>
        <v>0</v>
      </c>
      <c r="AG230" s="16">
        <f t="shared" si="130"/>
        <v>0</v>
      </c>
      <c r="AH230" s="16">
        <f>'M1-In'!AJ230+'M2-In'!AJ230+'M3-In'!AJ230</f>
        <v>0</v>
      </c>
      <c r="AI230" s="16">
        <f t="shared" si="150"/>
        <v>0</v>
      </c>
      <c r="AJ230" s="16">
        <f t="shared" si="131"/>
        <v>0</v>
      </c>
      <c r="AK230" s="16">
        <f>'M1-In'!AK230+'M2-In'!AK230+'M3-In'!AK230</f>
        <v>0</v>
      </c>
      <c r="AL230" s="16">
        <f t="shared" si="151"/>
        <v>0</v>
      </c>
      <c r="AM230" s="16">
        <f t="shared" si="132"/>
        <v>0</v>
      </c>
      <c r="AN230" s="16">
        <f>'M1-In'!AL230+'M2-In'!AL230+'M3-In'!AL230</f>
        <v>0</v>
      </c>
      <c r="AO230" s="16">
        <f t="shared" si="152"/>
        <v>0</v>
      </c>
      <c r="AP230" s="16">
        <f t="shared" si="133"/>
        <v>0</v>
      </c>
      <c r="AQ230" s="16">
        <f>'M1-In'!AM230+'M2-In'!AM230+'M3-In'!AM230</f>
        <v>0</v>
      </c>
      <c r="AR230" s="16">
        <f t="shared" si="153"/>
        <v>0</v>
      </c>
      <c r="AS230" s="16">
        <f t="shared" si="134"/>
        <v>0</v>
      </c>
      <c r="AT230" s="16">
        <f>BerM1!AO230+BerM2!AO230+BerM3!AO230</f>
        <v>0</v>
      </c>
      <c r="AU230" s="16">
        <f t="shared" si="154"/>
        <v>0</v>
      </c>
      <c r="AV230" s="16">
        <f t="shared" si="135"/>
        <v>0</v>
      </c>
      <c r="AW230" s="16">
        <f ca="1">IF(A230=1,"Verbessern",MIN(gmk,BerM1!AQ230+BerM2!AQ230+BerM3!AQ230))</f>
        <v>0</v>
      </c>
      <c r="AX230" s="16">
        <f t="shared" ca="1" si="136"/>
        <v>0</v>
      </c>
      <c r="AY230" s="16">
        <f t="shared" ca="1" si="137"/>
        <v>0</v>
      </c>
      <c r="AZ230" s="16">
        <f t="shared" ca="1" si="138"/>
        <v>0</v>
      </c>
      <c r="BA230" s="6">
        <f t="shared" si="155"/>
        <v>0</v>
      </c>
      <c r="BB230" s="6">
        <f t="shared" si="139"/>
        <v>0</v>
      </c>
      <c r="BC230" s="285">
        <f t="shared" si="156"/>
        <v>0</v>
      </c>
      <c r="BD230" s="16">
        <f t="shared" ca="1" si="140"/>
        <v>0</v>
      </c>
      <c r="BE230" s="42">
        <f t="shared" ca="1" si="141"/>
        <v>0</v>
      </c>
      <c r="BF230" s="16">
        <f ca="1">IF(A230=1,"Verbessern",BerM1!AT230+BerM2!AT230+BerM3!AT230)</f>
        <v>0</v>
      </c>
      <c r="BG230" s="16">
        <f t="shared" ca="1" si="157"/>
        <v>0</v>
      </c>
      <c r="BH230" s="16">
        <f t="shared" ca="1" si="158"/>
        <v>0</v>
      </c>
      <c r="BI230" s="16">
        <f t="shared" ca="1" si="159"/>
        <v>0</v>
      </c>
      <c r="BJ230" s="16">
        <f t="shared" ca="1" si="160"/>
        <v>0</v>
      </c>
      <c r="BK230" s="16">
        <f t="shared" ca="1" si="142"/>
        <v>0</v>
      </c>
      <c r="BL230" s="6">
        <f t="shared" ca="1" si="143"/>
        <v>0</v>
      </c>
      <c r="BM230" s="92">
        <f t="shared" ca="1" si="161"/>
        <v>0</v>
      </c>
      <c r="BN230" s="16">
        <f t="shared" ca="1" si="162"/>
        <v>0</v>
      </c>
      <c r="BO230" s="16" t="str">
        <f t="shared" si="163"/>
        <v>OK</v>
      </c>
      <c r="BP230" s="16">
        <f t="shared" si="164"/>
        <v>0</v>
      </c>
      <c r="BQ230" s="93"/>
      <c r="BR230" s="16">
        <f t="shared" si="165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43101</v>
      </c>
      <c r="D231" s="65">
        <f>Ident!F231-C231+1-(INT((CHOOSE(WEEKDAY(C231),0,1,2,3,4,5,6)+(Ident!F231-C231+1))/7))-(INT((CHOOSE(WEEKDAY(C231),6,0,1,2,3,4,5)+(Ident!F231-C231+1))/7))</f>
        <v>-30785</v>
      </c>
      <c r="E231" s="6">
        <f>Kal!B$13-C231+1-(INT((CHOOSE(WEEKDAY(C231),0,1,2,3,4,5,6)+(Kal!B$13-C231+1))/7))-(INT((CHOOSE(WEEKDAY(C231),6,0,1,2,3,4,5)+(Kal!B$13-C231+1))/7))</f>
        <v>65</v>
      </c>
      <c r="F231" s="6">
        <f>Ident!F231-Kal!A$11+1-(INT((CHOOSE(WEEKDAY(Kal!A$11),0,1,2,3,4,5,6)+(Ident!F231-Kal!A$11+1))/7))-(INT((CHOOSE(WEEKDAY(Kal!A$11),6,0,1,2,3,4,5)+(Ident!F231-Kal!A$11+1))/7))</f>
        <v>-30785</v>
      </c>
      <c r="G231" s="6">
        <f>IF(AND(Ident!E231&lt;&gt;0,Ident!F231&lt;&gt;0),D231,IF(AND(Ident!E231&lt;&gt;0,Ident!F231=0),E231,IF(AND(Ident!E231=0,Ident!F231&lt;&gt;0),F231,ad5kw)))</f>
        <v>65</v>
      </c>
      <c r="H231" s="75">
        <f>ROUND(G231*Ident!L231,2)</f>
        <v>0</v>
      </c>
      <c r="I231" s="82"/>
      <c r="J231" s="73">
        <f>BerM1!W231+BerM2!W231+BerM3!W231</f>
        <v>0</v>
      </c>
      <c r="K231" s="73">
        <f t="shared" si="126"/>
        <v>0</v>
      </c>
      <c r="L231" s="73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6">
        <f>ROUND((BerM1!I231+BerM2!I231+BerM3!I231)/(malu1+malu2+malu3),2)</f>
        <v>0</v>
      </c>
      <c r="Q231" s="6">
        <f>ROUND((BerM1!J231+BerM2!J231+BerM3!J231)/(dima1+dima2+dima3),2)</f>
        <v>0</v>
      </c>
      <c r="R231" s="6">
        <f>ROUND((BerM1!K231+BerM2!K231+BerM3!K231)/(wome1+wome2+wome3),2)</f>
        <v>0</v>
      </c>
      <c r="S231" s="6">
        <f>ROUND((BerM1!L231+BerM2!L231+BerM3!L231)/(doje1+doje2+doje3),2)</f>
        <v>0</v>
      </c>
      <c r="T231" s="6">
        <f>ROUND((BerM1!M231+BerM2!M231+BerM3!M231)/(vrve1+vrve2+vrve3),2)</f>
        <v>0</v>
      </c>
      <c r="U231" s="6">
        <f>ROUND((BerM1!N231+BerM2!N231+BerM3!N231)/(zasa1+zasa2+zasa3),2)</f>
        <v>0</v>
      </c>
      <c r="V231" s="6">
        <f>ROUND((BerM1!O231+BerM2!O231+BerM3!O231)/(zodi1+zodi2+zodi3),2)</f>
        <v>0</v>
      </c>
      <c r="W231" s="6">
        <f>ROUND(('M1-In'!U231+'M2-In'!U231+'M3-In'!U231)*7/(malu1+malu2+malu3+dima1+dima2+dima3+wome1+wome2+wome3+doje1+doje2+doje3+vrve1+vrve2+vrve3+zasa1+zasa2+zasa3+zodi1+zodi2+zodi3),2)</f>
        <v>0</v>
      </c>
      <c r="X231" s="6">
        <f t="shared" si="144"/>
        <v>0</v>
      </c>
      <c r="Y231" s="16">
        <f t="shared" si="145"/>
        <v>0</v>
      </c>
      <c r="Z231" s="42">
        <f t="shared" si="146"/>
        <v>1</v>
      </c>
      <c r="AA231" s="16" t="str">
        <f t="shared" si="147"/>
        <v>Teilzeit</v>
      </c>
      <c r="AB231" s="16">
        <f>'M1-In'!AG231+'M1-In'!AH231+'M2-In'!AG231+'M2-In'!AH231+'M3-In'!AG231+'M3-In'!AH231</f>
        <v>0</v>
      </c>
      <c r="AC231" s="16">
        <f t="shared" si="148"/>
        <v>0</v>
      </c>
      <c r="AD231" s="16">
        <f t="shared" si="129"/>
        <v>0</v>
      </c>
      <c r="AE231" s="16">
        <f>'M1-In'!AI231+'M2-In'!AI231+'M3-In'!AI231</f>
        <v>0</v>
      </c>
      <c r="AF231" s="16">
        <f t="shared" si="149"/>
        <v>0</v>
      </c>
      <c r="AG231" s="16">
        <f t="shared" si="130"/>
        <v>0</v>
      </c>
      <c r="AH231" s="16">
        <f>'M1-In'!AJ231+'M2-In'!AJ231+'M3-In'!AJ231</f>
        <v>0</v>
      </c>
      <c r="AI231" s="16">
        <f t="shared" si="150"/>
        <v>0</v>
      </c>
      <c r="AJ231" s="16">
        <f t="shared" si="131"/>
        <v>0</v>
      </c>
      <c r="AK231" s="16">
        <f>'M1-In'!AK231+'M2-In'!AK231+'M3-In'!AK231</f>
        <v>0</v>
      </c>
      <c r="AL231" s="16">
        <f t="shared" si="151"/>
        <v>0</v>
      </c>
      <c r="AM231" s="16">
        <f t="shared" si="132"/>
        <v>0</v>
      </c>
      <c r="AN231" s="16">
        <f>'M1-In'!AL231+'M2-In'!AL231+'M3-In'!AL231</f>
        <v>0</v>
      </c>
      <c r="AO231" s="16">
        <f t="shared" si="152"/>
        <v>0</v>
      </c>
      <c r="AP231" s="16">
        <f t="shared" si="133"/>
        <v>0</v>
      </c>
      <c r="AQ231" s="16">
        <f>'M1-In'!AM231+'M2-In'!AM231+'M3-In'!AM231</f>
        <v>0</v>
      </c>
      <c r="AR231" s="16">
        <f t="shared" si="153"/>
        <v>0</v>
      </c>
      <c r="AS231" s="16">
        <f t="shared" si="134"/>
        <v>0</v>
      </c>
      <c r="AT231" s="16">
        <f>BerM1!AO231+BerM2!AO231+BerM3!AO231</f>
        <v>0</v>
      </c>
      <c r="AU231" s="16">
        <f t="shared" si="154"/>
        <v>0</v>
      </c>
      <c r="AV231" s="16">
        <f t="shared" si="135"/>
        <v>0</v>
      </c>
      <c r="AW231" s="16">
        <f ca="1">IF(A231=1,"Verbessern",MIN(gmk,BerM1!AQ231+BerM2!AQ231+BerM3!AQ231))</f>
        <v>0</v>
      </c>
      <c r="AX231" s="16">
        <f t="shared" ca="1" si="136"/>
        <v>0</v>
      </c>
      <c r="AY231" s="16">
        <f t="shared" ca="1" si="137"/>
        <v>0</v>
      </c>
      <c r="AZ231" s="16">
        <f t="shared" ca="1" si="138"/>
        <v>0</v>
      </c>
      <c r="BA231" s="6">
        <f t="shared" si="155"/>
        <v>0</v>
      </c>
      <c r="BB231" s="6">
        <f t="shared" si="139"/>
        <v>0</v>
      </c>
      <c r="BC231" s="285">
        <f t="shared" si="156"/>
        <v>0</v>
      </c>
      <c r="BD231" s="16">
        <f t="shared" ca="1" si="140"/>
        <v>0</v>
      </c>
      <c r="BE231" s="42">
        <f t="shared" ca="1" si="141"/>
        <v>0</v>
      </c>
      <c r="BF231" s="16">
        <f ca="1">IF(A231=1,"Verbessern",BerM1!AT231+BerM2!AT231+BerM3!AT231)</f>
        <v>0</v>
      </c>
      <c r="BG231" s="16">
        <f t="shared" ca="1" si="157"/>
        <v>0</v>
      </c>
      <c r="BH231" s="16">
        <f t="shared" ca="1" si="158"/>
        <v>0</v>
      </c>
      <c r="BI231" s="16">
        <f t="shared" ca="1" si="159"/>
        <v>0</v>
      </c>
      <c r="BJ231" s="16">
        <f t="shared" ca="1" si="160"/>
        <v>0</v>
      </c>
      <c r="BK231" s="16">
        <f t="shared" ca="1" si="142"/>
        <v>0</v>
      </c>
      <c r="BL231" s="6">
        <f t="shared" ca="1" si="143"/>
        <v>0</v>
      </c>
      <c r="BM231" s="92">
        <f t="shared" ca="1" si="161"/>
        <v>0</v>
      </c>
      <c r="BN231" s="16">
        <f t="shared" ca="1" si="162"/>
        <v>0</v>
      </c>
      <c r="BO231" s="16" t="str">
        <f t="shared" si="163"/>
        <v>OK</v>
      </c>
      <c r="BP231" s="16">
        <f t="shared" si="164"/>
        <v>0</v>
      </c>
      <c r="BQ231" s="93"/>
      <c r="BR231" s="16">
        <f t="shared" si="165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43101</v>
      </c>
      <c r="D232" s="65">
        <f>Ident!F232-C232+1-(INT((CHOOSE(WEEKDAY(C232),0,1,2,3,4,5,6)+(Ident!F232-C232+1))/7))-(INT((CHOOSE(WEEKDAY(C232),6,0,1,2,3,4,5)+(Ident!F232-C232+1))/7))</f>
        <v>-30785</v>
      </c>
      <c r="E232" s="6">
        <f>Kal!B$13-C232+1-(INT((CHOOSE(WEEKDAY(C232),0,1,2,3,4,5,6)+(Kal!B$13-C232+1))/7))-(INT((CHOOSE(WEEKDAY(C232),6,0,1,2,3,4,5)+(Kal!B$13-C232+1))/7))</f>
        <v>65</v>
      </c>
      <c r="F232" s="6">
        <f>Ident!F232-Kal!A$11+1-(INT((CHOOSE(WEEKDAY(Kal!A$11),0,1,2,3,4,5,6)+(Ident!F232-Kal!A$11+1))/7))-(INT((CHOOSE(WEEKDAY(Kal!A$11),6,0,1,2,3,4,5)+(Ident!F232-Kal!A$11+1))/7))</f>
        <v>-30785</v>
      </c>
      <c r="G232" s="6">
        <f>IF(AND(Ident!E232&lt;&gt;0,Ident!F232&lt;&gt;0),D232,IF(AND(Ident!E232&lt;&gt;0,Ident!F232=0),E232,IF(AND(Ident!E232=0,Ident!F232&lt;&gt;0),F232,ad5kw)))</f>
        <v>65</v>
      </c>
      <c r="H232" s="75">
        <f>ROUND(G232*Ident!L232,2)</f>
        <v>0</v>
      </c>
      <c r="I232" s="82"/>
      <c r="J232" s="73">
        <f>BerM1!W232+BerM2!W232+BerM3!W232</f>
        <v>0</v>
      </c>
      <c r="K232" s="73">
        <f t="shared" si="126"/>
        <v>0</v>
      </c>
      <c r="L232" s="73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6">
        <f>ROUND((BerM1!I232+BerM2!I232+BerM3!I232)/(malu1+malu2+malu3),2)</f>
        <v>0</v>
      </c>
      <c r="Q232" s="6">
        <f>ROUND((BerM1!J232+BerM2!J232+BerM3!J232)/(dima1+dima2+dima3),2)</f>
        <v>0</v>
      </c>
      <c r="R232" s="6">
        <f>ROUND((BerM1!K232+BerM2!K232+BerM3!K232)/(wome1+wome2+wome3),2)</f>
        <v>0</v>
      </c>
      <c r="S232" s="6">
        <f>ROUND((BerM1!L232+BerM2!L232+BerM3!L232)/(doje1+doje2+doje3),2)</f>
        <v>0</v>
      </c>
      <c r="T232" s="6">
        <f>ROUND((BerM1!M232+BerM2!M232+BerM3!M232)/(vrve1+vrve2+vrve3),2)</f>
        <v>0</v>
      </c>
      <c r="U232" s="6">
        <f>ROUND((BerM1!N232+BerM2!N232+BerM3!N232)/(zasa1+zasa2+zasa3),2)</f>
        <v>0</v>
      </c>
      <c r="V232" s="6">
        <f>ROUND((BerM1!O232+BerM2!O232+BerM3!O232)/(zodi1+zodi2+zodi3),2)</f>
        <v>0</v>
      </c>
      <c r="W232" s="6">
        <f>ROUND(('M1-In'!U232+'M2-In'!U232+'M3-In'!U232)*7/(malu1+malu2+malu3+dima1+dima2+dima3+wome1+wome2+wome3+doje1+doje2+doje3+vrve1+vrve2+vrve3+zasa1+zasa2+zasa3+zodi1+zodi2+zodi3),2)</f>
        <v>0</v>
      </c>
      <c r="X232" s="6">
        <f t="shared" si="144"/>
        <v>0</v>
      </c>
      <c r="Y232" s="16">
        <f t="shared" si="145"/>
        <v>0</v>
      </c>
      <c r="Z232" s="42">
        <f t="shared" si="146"/>
        <v>1</v>
      </c>
      <c r="AA232" s="16" t="str">
        <f t="shared" si="147"/>
        <v>Teilzeit</v>
      </c>
      <c r="AB232" s="16">
        <f>'M1-In'!AG232+'M1-In'!AH232+'M2-In'!AG232+'M2-In'!AH232+'M3-In'!AG232+'M3-In'!AH232</f>
        <v>0</v>
      </c>
      <c r="AC232" s="16">
        <f t="shared" si="148"/>
        <v>0</v>
      </c>
      <c r="AD232" s="16">
        <f t="shared" si="129"/>
        <v>0</v>
      </c>
      <c r="AE232" s="16">
        <f>'M1-In'!AI232+'M2-In'!AI232+'M3-In'!AI232</f>
        <v>0</v>
      </c>
      <c r="AF232" s="16">
        <f t="shared" si="149"/>
        <v>0</v>
      </c>
      <c r="AG232" s="16">
        <f t="shared" si="130"/>
        <v>0</v>
      </c>
      <c r="AH232" s="16">
        <f>'M1-In'!AJ232+'M2-In'!AJ232+'M3-In'!AJ232</f>
        <v>0</v>
      </c>
      <c r="AI232" s="16">
        <f t="shared" si="150"/>
        <v>0</v>
      </c>
      <c r="AJ232" s="16">
        <f t="shared" si="131"/>
        <v>0</v>
      </c>
      <c r="AK232" s="16">
        <f>'M1-In'!AK232+'M2-In'!AK232+'M3-In'!AK232</f>
        <v>0</v>
      </c>
      <c r="AL232" s="16">
        <f t="shared" si="151"/>
        <v>0</v>
      </c>
      <c r="AM232" s="16">
        <f t="shared" si="132"/>
        <v>0</v>
      </c>
      <c r="AN232" s="16">
        <f>'M1-In'!AL232+'M2-In'!AL232+'M3-In'!AL232</f>
        <v>0</v>
      </c>
      <c r="AO232" s="16">
        <f t="shared" si="152"/>
        <v>0</v>
      </c>
      <c r="AP232" s="16">
        <f t="shared" si="133"/>
        <v>0</v>
      </c>
      <c r="AQ232" s="16">
        <f>'M1-In'!AM232+'M2-In'!AM232+'M3-In'!AM232</f>
        <v>0</v>
      </c>
      <c r="AR232" s="16">
        <f t="shared" si="153"/>
        <v>0</v>
      </c>
      <c r="AS232" s="16">
        <f t="shared" si="134"/>
        <v>0</v>
      </c>
      <c r="AT232" s="16">
        <f>BerM1!AO232+BerM2!AO232+BerM3!AO232</f>
        <v>0</v>
      </c>
      <c r="AU232" s="16">
        <f t="shared" si="154"/>
        <v>0</v>
      </c>
      <c r="AV232" s="16">
        <f t="shared" si="135"/>
        <v>0</v>
      </c>
      <c r="AW232" s="16">
        <f ca="1">IF(A232=1,"Verbessern",MIN(gmk,BerM1!AQ232+BerM2!AQ232+BerM3!AQ232))</f>
        <v>0</v>
      </c>
      <c r="AX232" s="16">
        <f t="shared" ca="1" si="136"/>
        <v>0</v>
      </c>
      <c r="AY232" s="16">
        <f t="shared" ca="1" si="137"/>
        <v>0</v>
      </c>
      <c r="AZ232" s="16">
        <f t="shared" ca="1" si="138"/>
        <v>0</v>
      </c>
      <c r="BA232" s="6">
        <f t="shared" si="155"/>
        <v>0</v>
      </c>
      <c r="BB232" s="6">
        <f t="shared" si="139"/>
        <v>0</v>
      </c>
      <c r="BC232" s="285">
        <f t="shared" si="156"/>
        <v>0</v>
      </c>
      <c r="BD232" s="16">
        <f t="shared" ca="1" si="140"/>
        <v>0</v>
      </c>
      <c r="BE232" s="42">
        <f t="shared" ca="1" si="141"/>
        <v>0</v>
      </c>
      <c r="BF232" s="16">
        <f ca="1">IF(A232=1,"Verbessern",BerM1!AT232+BerM2!AT232+BerM3!AT232)</f>
        <v>0</v>
      </c>
      <c r="BG232" s="16">
        <f t="shared" ca="1" si="157"/>
        <v>0</v>
      </c>
      <c r="BH232" s="16">
        <f t="shared" ca="1" si="158"/>
        <v>0</v>
      </c>
      <c r="BI232" s="16">
        <f t="shared" ca="1" si="159"/>
        <v>0</v>
      </c>
      <c r="BJ232" s="16">
        <f t="shared" ca="1" si="160"/>
        <v>0</v>
      </c>
      <c r="BK232" s="16">
        <f t="shared" ca="1" si="142"/>
        <v>0</v>
      </c>
      <c r="BL232" s="6">
        <f t="shared" ca="1" si="143"/>
        <v>0</v>
      </c>
      <c r="BM232" s="92">
        <f t="shared" ca="1" si="161"/>
        <v>0</v>
      </c>
      <c r="BN232" s="16">
        <f t="shared" ca="1" si="162"/>
        <v>0</v>
      </c>
      <c r="BO232" s="16" t="str">
        <f t="shared" si="163"/>
        <v>OK</v>
      </c>
      <c r="BP232" s="16">
        <f t="shared" si="164"/>
        <v>0</v>
      </c>
      <c r="BQ232" s="93"/>
      <c r="BR232" s="16">
        <f t="shared" si="165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43101</v>
      </c>
      <c r="D233" s="65">
        <f>Ident!F233-C233+1-(INT((CHOOSE(WEEKDAY(C233),0,1,2,3,4,5,6)+(Ident!F233-C233+1))/7))-(INT((CHOOSE(WEEKDAY(C233),6,0,1,2,3,4,5)+(Ident!F233-C233+1))/7))</f>
        <v>-30785</v>
      </c>
      <c r="E233" s="6">
        <f>Kal!B$13-C233+1-(INT((CHOOSE(WEEKDAY(C233),0,1,2,3,4,5,6)+(Kal!B$13-C233+1))/7))-(INT((CHOOSE(WEEKDAY(C233),6,0,1,2,3,4,5)+(Kal!B$13-C233+1))/7))</f>
        <v>65</v>
      </c>
      <c r="F233" s="6">
        <f>Ident!F233-Kal!A$11+1-(INT((CHOOSE(WEEKDAY(Kal!A$11),0,1,2,3,4,5,6)+(Ident!F233-Kal!A$11+1))/7))-(INT((CHOOSE(WEEKDAY(Kal!A$11),6,0,1,2,3,4,5)+(Ident!F233-Kal!A$11+1))/7))</f>
        <v>-30785</v>
      </c>
      <c r="G233" s="6">
        <f>IF(AND(Ident!E233&lt;&gt;0,Ident!F233&lt;&gt;0),D233,IF(AND(Ident!E233&lt;&gt;0,Ident!F233=0),E233,IF(AND(Ident!E233=0,Ident!F233&lt;&gt;0),F233,ad5kw)))</f>
        <v>65</v>
      </c>
      <c r="H233" s="75">
        <f>ROUND(G233*Ident!L233,2)</f>
        <v>0</v>
      </c>
      <c r="I233" s="82"/>
      <c r="J233" s="73">
        <f>BerM1!W233+BerM2!W233+BerM3!W233</f>
        <v>0</v>
      </c>
      <c r="K233" s="73">
        <f t="shared" si="126"/>
        <v>0</v>
      </c>
      <c r="L233" s="73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6">
        <f>ROUND((BerM1!I233+BerM2!I233+BerM3!I233)/(malu1+malu2+malu3),2)</f>
        <v>0</v>
      </c>
      <c r="Q233" s="6">
        <f>ROUND((BerM1!J233+BerM2!J233+BerM3!J233)/(dima1+dima2+dima3),2)</f>
        <v>0</v>
      </c>
      <c r="R233" s="6">
        <f>ROUND((BerM1!K233+BerM2!K233+BerM3!K233)/(wome1+wome2+wome3),2)</f>
        <v>0</v>
      </c>
      <c r="S233" s="6">
        <f>ROUND((BerM1!L233+BerM2!L233+BerM3!L233)/(doje1+doje2+doje3),2)</f>
        <v>0</v>
      </c>
      <c r="T233" s="6">
        <f>ROUND((BerM1!M233+BerM2!M233+BerM3!M233)/(vrve1+vrve2+vrve3),2)</f>
        <v>0</v>
      </c>
      <c r="U233" s="6">
        <f>ROUND((BerM1!N233+BerM2!N233+BerM3!N233)/(zasa1+zasa2+zasa3),2)</f>
        <v>0</v>
      </c>
      <c r="V233" s="6">
        <f>ROUND((BerM1!O233+BerM2!O233+BerM3!O233)/(zodi1+zodi2+zodi3),2)</f>
        <v>0</v>
      </c>
      <c r="W233" s="6">
        <f>ROUND(('M1-In'!U233+'M2-In'!U233+'M3-In'!U233)*7/(malu1+malu2+malu3+dima1+dima2+dima3+wome1+wome2+wome3+doje1+doje2+doje3+vrve1+vrve2+vrve3+zasa1+zasa2+zasa3+zodi1+zodi2+zodi3),2)</f>
        <v>0</v>
      </c>
      <c r="X233" s="6">
        <f t="shared" si="144"/>
        <v>0</v>
      </c>
      <c r="Y233" s="16">
        <f t="shared" si="145"/>
        <v>0</v>
      </c>
      <c r="Z233" s="42">
        <f t="shared" si="146"/>
        <v>1</v>
      </c>
      <c r="AA233" s="16" t="str">
        <f t="shared" si="147"/>
        <v>Teilzeit</v>
      </c>
      <c r="AB233" s="16">
        <f>'M1-In'!AG233+'M1-In'!AH233+'M2-In'!AG233+'M2-In'!AH233+'M3-In'!AG233+'M3-In'!AH233</f>
        <v>0</v>
      </c>
      <c r="AC233" s="16">
        <f t="shared" si="148"/>
        <v>0</v>
      </c>
      <c r="AD233" s="16">
        <f t="shared" si="129"/>
        <v>0</v>
      </c>
      <c r="AE233" s="16">
        <f>'M1-In'!AI233+'M2-In'!AI233+'M3-In'!AI233</f>
        <v>0</v>
      </c>
      <c r="AF233" s="16">
        <f t="shared" si="149"/>
        <v>0</v>
      </c>
      <c r="AG233" s="16">
        <f t="shared" si="130"/>
        <v>0</v>
      </c>
      <c r="AH233" s="16">
        <f>'M1-In'!AJ233+'M2-In'!AJ233+'M3-In'!AJ233</f>
        <v>0</v>
      </c>
      <c r="AI233" s="16">
        <f t="shared" si="150"/>
        <v>0</v>
      </c>
      <c r="AJ233" s="16">
        <f t="shared" si="131"/>
        <v>0</v>
      </c>
      <c r="AK233" s="16">
        <f>'M1-In'!AK233+'M2-In'!AK233+'M3-In'!AK233</f>
        <v>0</v>
      </c>
      <c r="AL233" s="16">
        <f t="shared" si="151"/>
        <v>0</v>
      </c>
      <c r="AM233" s="16">
        <f t="shared" si="132"/>
        <v>0</v>
      </c>
      <c r="AN233" s="16">
        <f>'M1-In'!AL233+'M2-In'!AL233+'M3-In'!AL233</f>
        <v>0</v>
      </c>
      <c r="AO233" s="16">
        <f t="shared" si="152"/>
        <v>0</v>
      </c>
      <c r="AP233" s="16">
        <f t="shared" si="133"/>
        <v>0</v>
      </c>
      <c r="AQ233" s="16">
        <f>'M1-In'!AM233+'M2-In'!AM233+'M3-In'!AM233</f>
        <v>0</v>
      </c>
      <c r="AR233" s="16">
        <f t="shared" si="153"/>
        <v>0</v>
      </c>
      <c r="AS233" s="16">
        <f t="shared" si="134"/>
        <v>0</v>
      </c>
      <c r="AT233" s="16">
        <f>BerM1!AO233+BerM2!AO233+BerM3!AO233</f>
        <v>0</v>
      </c>
      <c r="AU233" s="16">
        <f t="shared" si="154"/>
        <v>0</v>
      </c>
      <c r="AV233" s="16">
        <f t="shared" si="135"/>
        <v>0</v>
      </c>
      <c r="AW233" s="16">
        <f ca="1">IF(A233=1,"Verbessern",MIN(gmk,BerM1!AQ233+BerM2!AQ233+BerM3!AQ233))</f>
        <v>0</v>
      </c>
      <c r="AX233" s="16">
        <f t="shared" ca="1" si="136"/>
        <v>0</v>
      </c>
      <c r="AY233" s="16">
        <f t="shared" ca="1" si="137"/>
        <v>0</v>
      </c>
      <c r="AZ233" s="16">
        <f t="shared" ca="1" si="138"/>
        <v>0</v>
      </c>
      <c r="BA233" s="6">
        <f t="shared" si="155"/>
        <v>0</v>
      </c>
      <c r="BB233" s="6">
        <f t="shared" si="139"/>
        <v>0</v>
      </c>
      <c r="BC233" s="285">
        <f t="shared" si="156"/>
        <v>0</v>
      </c>
      <c r="BD233" s="16">
        <f t="shared" ca="1" si="140"/>
        <v>0</v>
      </c>
      <c r="BE233" s="42">
        <f t="shared" ca="1" si="141"/>
        <v>0</v>
      </c>
      <c r="BF233" s="16">
        <f ca="1">IF(A233=1,"Verbessern",BerM1!AT233+BerM2!AT233+BerM3!AT233)</f>
        <v>0</v>
      </c>
      <c r="BG233" s="16">
        <f t="shared" ca="1" si="157"/>
        <v>0</v>
      </c>
      <c r="BH233" s="16">
        <f t="shared" ca="1" si="158"/>
        <v>0</v>
      </c>
      <c r="BI233" s="16">
        <f t="shared" ca="1" si="159"/>
        <v>0</v>
      </c>
      <c r="BJ233" s="16">
        <f t="shared" ca="1" si="160"/>
        <v>0</v>
      </c>
      <c r="BK233" s="16">
        <f t="shared" ca="1" si="142"/>
        <v>0</v>
      </c>
      <c r="BL233" s="6">
        <f t="shared" ca="1" si="143"/>
        <v>0</v>
      </c>
      <c r="BM233" s="92">
        <f t="shared" ca="1" si="161"/>
        <v>0</v>
      </c>
      <c r="BN233" s="16">
        <f t="shared" ca="1" si="162"/>
        <v>0</v>
      </c>
      <c r="BO233" s="16" t="str">
        <f t="shared" si="163"/>
        <v>OK</v>
      </c>
      <c r="BP233" s="16">
        <f t="shared" si="164"/>
        <v>0</v>
      </c>
      <c r="BQ233" s="93"/>
      <c r="BR233" s="16">
        <f t="shared" si="165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43101</v>
      </c>
      <c r="D234" s="65">
        <f>Ident!F234-C234+1-(INT((CHOOSE(WEEKDAY(C234),0,1,2,3,4,5,6)+(Ident!F234-C234+1))/7))-(INT((CHOOSE(WEEKDAY(C234),6,0,1,2,3,4,5)+(Ident!F234-C234+1))/7))</f>
        <v>-30785</v>
      </c>
      <c r="E234" s="6">
        <f>Kal!B$13-C234+1-(INT((CHOOSE(WEEKDAY(C234),0,1,2,3,4,5,6)+(Kal!B$13-C234+1))/7))-(INT((CHOOSE(WEEKDAY(C234),6,0,1,2,3,4,5)+(Kal!B$13-C234+1))/7))</f>
        <v>65</v>
      </c>
      <c r="F234" s="6">
        <f>Ident!F234-Kal!A$11+1-(INT((CHOOSE(WEEKDAY(Kal!A$11),0,1,2,3,4,5,6)+(Ident!F234-Kal!A$11+1))/7))-(INT((CHOOSE(WEEKDAY(Kal!A$11),6,0,1,2,3,4,5)+(Ident!F234-Kal!A$11+1))/7))</f>
        <v>-30785</v>
      </c>
      <c r="G234" s="6">
        <f>IF(AND(Ident!E234&lt;&gt;0,Ident!F234&lt;&gt;0),D234,IF(AND(Ident!E234&lt;&gt;0,Ident!F234=0),E234,IF(AND(Ident!E234=0,Ident!F234&lt;&gt;0),F234,ad5kw)))</f>
        <v>65</v>
      </c>
      <c r="H234" s="75">
        <f>ROUND(G234*Ident!L234,2)</f>
        <v>0</v>
      </c>
      <c r="I234" s="82"/>
      <c r="J234" s="73">
        <f>BerM1!W234+BerM2!W234+BerM3!W234</f>
        <v>0</v>
      </c>
      <c r="K234" s="73">
        <f t="shared" si="126"/>
        <v>0</v>
      </c>
      <c r="L234" s="73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6">
        <f>ROUND((BerM1!I234+BerM2!I234+BerM3!I234)/(malu1+malu2+malu3),2)</f>
        <v>0</v>
      </c>
      <c r="Q234" s="6">
        <f>ROUND((BerM1!J234+BerM2!J234+BerM3!J234)/(dima1+dima2+dima3),2)</f>
        <v>0</v>
      </c>
      <c r="R234" s="6">
        <f>ROUND((BerM1!K234+BerM2!K234+BerM3!K234)/(wome1+wome2+wome3),2)</f>
        <v>0</v>
      </c>
      <c r="S234" s="6">
        <f>ROUND((BerM1!L234+BerM2!L234+BerM3!L234)/(doje1+doje2+doje3),2)</f>
        <v>0</v>
      </c>
      <c r="T234" s="6">
        <f>ROUND((BerM1!M234+BerM2!M234+BerM3!M234)/(vrve1+vrve2+vrve3),2)</f>
        <v>0</v>
      </c>
      <c r="U234" s="6">
        <f>ROUND((BerM1!N234+BerM2!N234+BerM3!N234)/(zasa1+zasa2+zasa3),2)</f>
        <v>0</v>
      </c>
      <c r="V234" s="6">
        <f>ROUND((BerM1!O234+BerM2!O234+BerM3!O234)/(zodi1+zodi2+zodi3),2)</f>
        <v>0</v>
      </c>
      <c r="W234" s="6">
        <f>ROUND(('M1-In'!U234+'M2-In'!U234+'M3-In'!U234)*7/(malu1+malu2+malu3+dima1+dima2+dima3+wome1+wome2+wome3+doje1+doje2+doje3+vrve1+vrve2+vrve3+zasa1+zasa2+zasa3+zodi1+zodi2+zodi3),2)</f>
        <v>0</v>
      </c>
      <c r="X234" s="6">
        <f t="shared" si="144"/>
        <v>0</v>
      </c>
      <c r="Y234" s="16">
        <f t="shared" si="145"/>
        <v>0</v>
      </c>
      <c r="Z234" s="42">
        <f t="shared" si="146"/>
        <v>1</v>
      </c>
      <c r="AA234" s="16" t="str">
        <f t="shared" si="147"/>
        <v>Teilzeit</v>
      </c>
      <c r="AB234" s="16">
        <f>'M1-In'!AG234+'M1-In'!AH234+'M2-In'!AG234+'M2-In'!AH234+'M3-In'!AG234+'M3-In'!AH234</f>
        <v>0</v>
      </c>
      <c r="AC234" s="16">
        <f t="shared" si="148"/>
        <v>0</v>
      </c>
      <c r="AD234" s="16">
        <f t="shared" si="129"/>
        <v>0</v>
      </c>
      <c r="AE234" s="16">
        <f>'M1-In'!AI234+'M2-In'!AI234+'M3-In'!AI234</f>
        <v>0</v>
      </c>
      <c r="AF234" s="16">
        <f t="shared" si="149"/>
        <v>0</v>
      </c>
      <c r="AG234" s="16">
        <f t="shared" si="130"/>
        <v>0</v>
      </c>
      <c r="AH234" s="16">
        <f>'M1-In'!AJ234+'M2-In'!AJ234+'M3-In'!AJ234</f>
        <v>0</v>
      </c>
      <c r="AI234" s="16">
        <f t="shared" si="150"/>
        <v>0</v>
      </c>
      <c r="AJ234" s="16">
        <f t="shared" si="131"/>
        <v>0</v>
      </c>
      <c r="AK234" s="16">
        <f>'M1-In'!AK234+'M2-In'!AK234+'M3-In'!AK234</f>
        <v>0</v>
      </c>
      <c r="AL234" s="16">
        <f t="shared" si="151"/>
        <v>0</v>
      </c>
      <c r="AM234" s="16">
        <f t="shared" si="132"/>
        <v>0</v>
      </c>
      <c r="AN234" s="16">
        <f>'M1-In'!AL234+'M2-In'!AL234+'M3-In'!AL234</f>
        <v>0</v>
      </c>
      <c r="AO234" s="16">
        <f t="shared" si="152"/>
        <v>0</v>
      </c>
      <c r="AP234" s="16">
        <f t="shared" si="133"/>
        <v>0</v>
      </c>
      <c r="AQ234" s="16">
        <f>'M1-In'!AM234+'M2-In'!AM234+'M3-In'!AM234</f>
        <v>0</v>
      </c>
      <c r="AR234" s="16">
        <f t="shared" si="153"/>
        <v>0</v>
      </c>
      <c r="AS234" s="16">
        <f t="shared" si="134"/>
        <v>0</v>
      </c>
      <c r="AT234" s="16">
        <f>BerM1!AO234+BerM2!AO234+BerM3!AO234</f>
        <v>0</v>
      </c>
      <c r="AU234" s="16">
        <f t="shared" si="154"/>
        <v>0</v>
      </c>
      <c r="AV234" s="16">
        <f t="shared" si="135"/>
        <v>0</v>
      </c>
      <c r="AW234" s="16">
        <f ca="1">IF(A234=1,"Verbessern",MIN(gmk,BerM1!AQ234+BerM2!AQ234+BerM3!AQ234))</f>
        <v>0</v>
      </c>
      <c r="AX234" s="16">
        <f t="shared" ca="1" si="136"/>
        <v>0</v>
      </c>
      <c r="AY234" s="16">
        <f t="shared" ca="1" si="137"/>
        <v>0</v>
      </c>
      <c r="AZ234" s="16">
        <f t="shared" ca="1" si="138"/>
        <v>0</v>
      </c>
      <c r="BA234" s="6">
        <f t="shared" si="155"/>
        <v>0</v>
      </c>
      <c r="BB234" s="6">
        <f t="shared" si="139"/>
        <v>0</v>
      </c>
      <c r="BC234" s="285">
        <f t="shared" si="156"/>
        <v>0</v>
      </c>
      <c r="BD234" s="16">
        <f t="shared" ca="1" si="140"/>
        <v>0</v>
      </c>
      <c r="BE234" s="42">
        <f t="shared" ca="1" si="141"/>
        <v>0</v>
      </c>
      <c r="BF234" s="16">
        <f ca="1">IF(A234=1,"Verbessern",BerM1!AT234+BerM2!AT234+BerM3!AT234)</f>
        <v>0</v>
      </c>
      <c r="BG234" s="16">
        <f t="shared" ca="1" si="157"/>
        <v>0</v>
      </c>
      <c r="BH234" s="16">
        <f t="shared" ca="1" si="158"/>
        <v>0</v>
      </c>
      <c r="BI234" s="16">
        <f t="shared" ca="1" si="159"/>
        <v>0</v>
      </c>
      <c r="BJ234" s="16">
        <f t="shared" ca="1" si="160"/>
        <v>0</v>
      </c>
      <c r="BK234" s="16">
        <f t="shared" ca="1" si="142"/>
        <v>0</v>
      </c>
      <c r="BL234" s="6">
        <f t="shared" ca="1" si="143"/>
        <v>0</v>
      </c>
      <c r="BM234" s="92">
        <f t="shared" ca="1" si="161"/>
        <v>0</v>
      </c>
      <c r="BN234" s="16">
        <f t="shared" ca="1" si="162"/>
        <v>0</v>
      </c>
      <c r="BO234" s="16" t="str">
        <f t="shared" si="163"/>
        <v>OK</v>
      </c>
      <c r="BP234" s="16">
        <f t="shared" si="164"/>
        <v>0</v>
      </c>
      <c r="BQ234" s="93"/>
      <c r="BR234" s="16">
        <f t="shared" si="165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43101</v>
      </c>
      <c r="D235" s="65">
        <f>Ident!F235-C235+1-(INT((CHOOSE(WEEKDAY(C235),0,1,2,3,4,5,6)+(Ident!F235-C235+1))/7))-(INT((CHOOSE(WEEKDAY(C235),6,0,1,2,3,4,5)+(Ident!F235-C235+1))/7))</f>
        <v>-30785</v>
      </c>
      <c r="E235" s="6">
        <f>Kal!B$13-C235+1-(INT((CHOOSE(WEEKDAY(C235),0,1,2,3,4,5,6)+(Kal!B$13-C235+1))/7))-(INT((CHOOSE(WEEKDAY(C235),6,0,1,2,3,4,5)+(Kal!B$13-C235+1))/7))</f>
        <v>65</v>
      </c>
      <c r="F235" s="6">
        <f>Ident!F235-Kal!A$11+1-(INT((CHOOSE(WEEKDAY(Kal!A$11),0,1,2,3,4,5,6)+(Ident!F235-Kal!A$11+1))/7))-(INT((CHOOSE(WEEKDAY(Kal!A$11),6,0,1,2,3,4,5)+(Ident!F235-Kal!A$11+1))/7))</f>
        <v>-30785</v>
      </c>
      <c r="G235" s="6">
        <f>IF(AND(Ident!E235&lt;&gt;0,Ident!F235&lt;&gt;0),D235,IF(AND(Ident!E235&lt;&gt;0,Ident!F235=0),E235,IF(AND(Ident!E235=0,Ident!F235&lt;&gt;0),F235,ad5kw)))</f>
        <v>65</v>
      </c>
      <c r="H235" s="75">
        <f>ROUND(G235*Ident!L235,2)</f>
        <v>0</v>
      </c>
      <c r="I235" s="82"/>
      <c r="J235" s="73">
        <f>BerM1!W235+BerM2!W235+BerM3!W235</f>
        <v>0</v>
      </c>
      <c r="K235" s="73">
        <f t="shared" si="126"/>
        <v>0</v>
      </c>
      <c r="L235" s="73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6">
        <f>ROUND((BerM1!I235+BerM2!I235+BerM3!I235)/(malu1+malu2+malu3),2)</f>
        <v>0</v>
      </c>
      <c r="Q235" s="6">
        <f>ROUND((BerM1!J235+BerM2!J235+BerM3!J235)/(dima1+dima2+dima3),2)</f>
        <v>0</v>
      </c>
      <c r="R235" s="6">
        <f>ROUND((BerM1!K235+BerM2!K235+BerM3!K235)/(wome1+wome2+wome3),2)</f>
        <v>0</v>
      </c>
      <c r="S235" s="6">
        <f>ROUND((BerM1!L235+BerM2!L235+BerM3!L235)/(doje1+doje2+doje3),2)</f>
        <v>0</v>
      </c>
      <c r="T235" s="6">
        <f>ROUND((BerM1!M235+BerM2!M235+BerM3!M235)/(vrve1+vrve2+vrve3),2)</f>
        <v>0</v>
      </c>
      <c r="U235" s="6">
        <f>ROUND((BerM1!N235+BerM2!N235+BerM3!N235)/(zasa1+zasa2+zasa3),2)</f>
        <v>0</v>
      </c>
      <c r="V235" s="6">
        <f>ROUND((BerM1!O235+BerM2!O235+BerM3!O235)/(zodi1+zodi2+zodi3),2)</f>
        <v>0</v>
      </c>
      <c r="W235" s="6">
        <f>ROUND(('M1-In'!U235+'M2-In'!U235+'M3-In'!U235)*7/(malu1+malu2+malu3+dima1+dima2+dima3+wome1+wome2+wome3+doje1+doje2+doje3+vrve1+vrve2+vrve3+zasa1+zasa2+zasa3+zodi1+zodi2+zodi3),2)</f>
        <v>0</v>
      </c>
      <c r="X235" s="6">
        <f t="shared" si="144"/>
        <v>0</v>
      </c>
      <c r="Y235" s="16">
        <f t="shared" si="145"/>
        <v>0</v>
      </c>
      <c r="Z235" s="42">
        <f t="shared" si="146"/>
        <v>1</v>
      </c>
      <c r="AA235" s="16" t="str">
        <f t="shared" si="147"/>
        <v>Teilzeit</v>
      </c>
      <c r="AB235" s="16">
        <f>'M1-In'!AG235+'M1-In'!AH235+'M2-In'!AG235+'M2-In'!AH235+'M3-In'!AG235+'M3-In'!AH235</f>
        <v>0</v>
      </c>
      <c r="AC235" s="16">
        <f t="shared" si="148"/>
        <v>0</v>
      </c>
      <c r="AD235" s="16">
        <f t="shared" si="129"/>
        <v>0</v>
      </c>
      <c r="AE235" s="16">
        <f>'M1-In'!AI235+'M2-In'!AI235+'M3-In'!AI235</f>
        <v>0</v>
      </c>
      <c r="AF235" s="16">
        <f t="shared" si="149"/>
        <v>0</v>
      </c>
      <c r="AG235" s="16">
        <f t="shared" si="130"/>
        <v>0</v>
      </c>
      <c r="AH235" s="16">
        <f>'M1-In'!AJ235+'M2-In'!AJ235+'M3-In'!AJ235</f>
        <v>0</v>
      </c>
      <c r="AI235" s="16">
        <f t="shared" si="150"/>
        <v>0</v>
      </c>
      <c r="AJ235" s="16">
        <f t="shared" si="131"/>
        <v>0</v>
      </c>
      <c r="AK235" s="16">
        <f>'M1-In'!AK235+'M2-In'!AK235+'M3-In'!AK235</f>
        <v>0</v>
      </c>
      <c r="AL235" s="16">
        <f t="shared" si="151"/>
        <v>0</v>
      </c>
      <c r="AM235" s="16">
        <f t="shared" si="132"/>
        <v>0</v>
      </c>
      <c r="AN235" s="16">
        <f>'M1-In'!AL235+'M2-In'!AL235+'M3-In'!AL235</f>
        <v>0</v>
      </c>
      <c r="AO235" s="16">
        <f t="shared" si="152"/>
        <v>0</v>
      </c>
      <c r="AP235" s="16">
        <f t="shared" si="133"/>
        <v>0</v>
      </c>
      <c r="AQ235" s="16">
        <f>'M1-In'!AM235+'M2-In'!AM235+'M3-In'!AM235</f>
        <v>0</v>
      </c>
      <c r="AR235" s="16">
        <f t="shared" si="153"/>
        <v>0</v>
      </c>
      <c r="AS235" s="16">
        <f t="shared" si="134"/>
        <v>0</v>
      </c>
      <c r="AT235" s="16">
        <f>BerM1!AO235+BerM2!AO235+BerM3!AO235</f>
        <v>0</v>
      </c>
      <c r="AU235" s="16">
        <f t="shared" si="154"/>
        <v>0</v>
      </c>
      <c r="AV235" s="16">
        <f t="shared" si="135"/>
        <v>0</v>
      </c>
      <c r="AW235" s="16">
        <f ca="1">IF(A235=1,"Verbessern",MIN(gmk,BerM1!AQ235+BerM2!AQ235+BerM3!AQ235))</f>
        <v>0</v>
      </c>
      <c r="AX235" s="16">
        <f t="shared" ca="1" si="136"/>
        <v>0</v>
      </c>
      <c r="AY235" s="16">
        <f t="shared" ca="1" si="137"/>
        <v>0</v>
      </c>
      <c r="AZ235" s="16">
        <f t="shared" ca="1" si="138"/>
        <v>0</v>
      </c>
      <c r="BA235" s="6">
        <f t="shared" si="155"/>
        <v>0</v>
      </c>
      <c r="BB235" s="6">
        <f t="shared" si="139"/>
        <v>0</v>
      </c>
      <c r="BC235" s="285">
        <f t="shared" si="156"/>
        <v>0</v>
      </c>
      <c r="BD235" s="16">
        <f t="shared" ca="1" si="140"/>
        <v>0</v>
      </c>
      <c r="BE235" s="42">
        <f t="shared" ca="1" si="141"/>
        <v>0</v>
      </c>
      <c r="BF235" s="16">
        <f ca="1">IF(A235=1,"Verbessern",BerM1!AT235+BerM2!AT235+BerM3!AT235)</f>
        <v>0</v>
      </c>
      <c r="BG235" s="16">
        <f t="shared" ca="1" si="157"/>
        <v>0</v>
      </c>
      <c r="BH235" s="16">
        <f t="shared" ca="1" si="158"/>
        <v>0</v>
      </c>
      <c r="BI235" s="16">
        <f t="shared" ca="1" si="159"/>
        <v>0</v>
      </c>
      <c r="BJ235" s="16">
        <f t="shared" ca="1" si="160"/>
        <v>0</v>
      </c>
      <c r="BK235" s="16">
        <f t="shared" ca="1" si="142"/>
        <v>0</v>
      </c>
      <c r="BL235" s="6">
        <f t="shared" ca="1" si="143"/>
        <v>0</v>
      </c>
      <c r="BM235" s="92">
        <f t="shared" ca="1" si="161"/>
        <v>0</v>
      </c>
      <c r="BN235" s="16">
        <f t="shared" ca="1" si="162"/>
        <v>0</v>
      </c>
      <c r="BO235" s="16" t="str">
        <f t="shared" si="163"/>
        <v>OK</v>
      </c>
      <c r="BP235" s="16">
        <f t="shared" si="164"/>
        <v>0</v>
      </c>
      <c r="BQ235" s="93"/>
      <c r="BR235" s="16">
        <f t="shared" si="165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43101</v>
      </c>
      <c r="D236" s="65">
        <f>Ident!F236-C236+1-(INT((CHOOSE(WEEKDAY(C236),0,1,2,3,4,5,6)+(Ident!F236-C236+1))/7))-(INT((CHOOSE(WEEKDAY(C236),6,0,1,2,3,4,5)+(Ident!F236-C236+1))/7))</f>
        <v>-30785</v>
      </c>
      <c r="E236" s="6">
        <f>Kal!B$13-C236+1-(INT((CHOOSE(WEEKDAY(C236),0,1,2,3,4,5,6)+(Kal!B$13-C236+1))/7))-(INT((CHOOSE(WEEKDAY(C236),6,0,1,2,3,4,5)+(Kal!B$13-C236+1))/7))</f>
        <v>65</v>
      </c>
      <c r="F236" s="6">
        <f>Ident!F236-Kal!A$11+1-(INT((CHOOSE(WEEKDAY(Kal!A$11),0,1,2,3,4,5,6)+(Ident!F236-Kal!A$11+1))/7))-(INT((CHOOSE(WEEKDAY(Kal!A$11),6,0,1,2,3,4,5)+(Ident!F236-Kal!A$11+1))/7))</f>
        <v>-30785</v>
      </c>
      <c r="G236" s="6">
        <f>IF(AND(Ident!E236&lt;&gt;0,Ident!F236&lt;&gt;0),D236,IF(AND(Ident!E236&lt;&gt;0,Ident!F236=0),E236,IF(AND(Ident!E236=0,Ident!F236&lt;&gt;0),F236,ad5kw)))</f>
        <v>65</v>
      </c>
      <c r="H236" s="75">
        <f>ROUND(G236*Ident!L236,2)</f>
        <v>0</v>
      </c>
      <c r="I236" s="82"/>
      <c r="J236" s="73">
        <f>BerM1!W236+BerM2!W236+BerM3!W236</f>
        <v>0</v>
      </c>
      <c r="K236" s="73">
        <f t="shared" si="126"/>
        <v>0</v>
      </c>
      <c r="L236" s="73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6">
        <f>ROUND((BerM1!I236+BerM2!I236+BerM3!I236)/(malu1+malu2+malu3),2)</f>
        <v>0</v>
      </c>
      <c r="Q236" s="6">
        <f>ROUND((BerM1!J236+BerM2!J236+BerM3!J236)/(dima1+dima2+dima3),2)</f>
        <v>0</v>
      </c>
      <c r="R236" s="6">
        <f>ROUND((BerM1!K236+BerM2!K236+BerM3!K236)/(wome1+wome2+wome3),2)</f>
        <v>0</v>
      </c>
      <c r="S236" s="6">
        <f>ROUND((BerM1!L236+BerM2!L236+BerM3!L236)/(doje1+doje2+doje3),2)</f>
        <v>0</v>
      </c>
      <c r="T236" s="6">
        <f>ROUND((BerM1!M236+BerM2!M236+BerM3!M236)/(vrve1+vrve2+vrve3),2)</f>
        <v>0</v>
      </c>
      <c r="U236" s="6">
        <f>ROUND((BerM1!N236+BerM2!N236+BerM3!N236)/(zasa1+zasa2+zasa3),2)</f>
        <v>0</v>
      </c>
      <c r="V236" s="6">
        <f>ROUND((BerM1!O236+BerM2!O236+BerM3!O236)/(zodi1+zodi2+zodi3),2)</f>
        <v>0</v>
      </c>
      <c r="W236" s="6">
        <f>ROUND(('M1-In'!U236+'M2-In'!U236+'M3-In'!U236)*7/(malu1+malu2+malu3+dima1+dima2+dima3+wome1+wome2+wome3+doje1+doje2+doje3+vrve1+vrve2+vrve3+zasa1+zasa2+zasa3+zodi1+zodi2+zodi3),2)</f>
        <v>0</v>
      </c>
      <c r="X236" s="6">
        <f t="shared" si="144"/>
        <v>0</v>
      </c>
      <c r="Y236" s="16">
        <f t="shared" si="145"/>
        <v>0</v>
      </c>
      <c r="Z236" s="42">
        <f t="shared" si="146"/>
        <v>1</v>
      </c>
      <c r="AA236" s="16" t="str">
        <f t="shared" si="147"/>
        <v>Teilzeit</v>
      </c>
      <c r="AB236" s="16">
        <f>'M1-In'!AG236+'M1-In'!AH236+'M2-In'!AG236+'M2-In'!AH236+'M3-In'!AG236+'M3-In'!AH236</f>
        <v>0</v>
      </c>
      <c r="AC236" s="16">
        <f t="shared" si="148"/>
        <v>0</v>
      </c>
      <c r="AD236" s="16">
        <f t="shared" si="129"/>
        <v>0</v>
      </c>
      <c r="AE236" s="16">
        <f>'M1-In'!AI236+'M2-In'!AI236+'M3-In'!AI236</f>
        <v>0</v>
      </c>
      <c r="AF236" s="16">
        <f t="shared" si="149"/>
        <v>0</v>
      </c>
      <c r="AG236" s="16">
        <f t="shared" si="130"/>
        <v>0</v>
      </c>
      <c r="AH236" s="16">
        <f>'M1-In'!AJ236+'M2-In'!AJ236+'M3-In'!AJ236</f>
        <v>0</v>
      </c>
      <c r="AI236" s="16">
        <f t="shared" si="150"/>
        <v>0</v>
      </c>
      <c r="AJ236" s="16">
        <f t="shared" si="131"/>
        <v>0</v>
      </c>
      <c r="AK236" s="16">
        <f>'M1-In'!AK236+'M2-In'!AK236+'M3-In'!AK236</f>
        <v>0</v>
      </c>
      <c r="AL236" s="16">
        <f t="shared" si="151"/>
        <v>0</v>
      </c>
      <c r="AM236" s="16">
        <f t="shared" si="132"/>
        <v>0</v>
      </c>
      <c r="AN236" s="16">
        <f>'M1-In'!AL236+'M2-In'!AL236+'M3-In'!AL236</f>
        <v>0</v>
      </c>
      <c r="AO236" s="16">
        <f t="shared" si="152"/>
        <v>0</v>
      </c>
      <c r="AP236" s="16">
        <f t="shared" si="133"/>
        <v>0</v>
      </c>
      <c r="AQ236" s="16">
        <f>'M1-In'!AM236+'M2-In'!AM236+'M3-In'!AM236</f>
        <v>0</v>
      </c>
      <c r="AR236" s="16">
        <f t="shared" si="153"/>
        <v>0</v>
      </c>
      <c r="AS236" s="16">
        <f t="shared" si="134"/>
        <v>0</v>
      </c>
      <c r="AT236" s="16">
        <f>BerM1!AO236+BerM2!AO236+BerM3!AO236</f>
        <v>0</v>
      </c>
      <c r="AU236" s="16">
        <f t="shared" si="154"/>
        <v>0</v>
      </c>
      <c r="AV236" s="16">
        <f t="shared" si="135"/>
        <v>0</v>
      </c>
      <c r="AW236" s="16">
        <f ca="1">IF(A236=1,"Verbessern",MIN(gmk,BerM1!AQ236+BerM2!AQ236+BerM3!AQ236))</f>
        <v>0</v>
      </c>
      <c r="AX236" s="16">
        <f t="shared" ca="1" si="136"/>
        <v>0</v>
      </c>
      <c r="AY236" s="16">
        <f t="shared" ca="1" si="137"/>
        <v>0</v>
      </c>
      <c r="AZ236" s="16">
        <f t="shared" ca="1" si="138"/>
        <v>0</v>
      </c>
      <c r="BA236" s="6">
        <f t="shared" si="155"/>
        <v>0</v>
      </c>
      <c r="BB236" s="6">
        <f t="shared" si="139"/>
        <v>0</v>
      </c>
      <c r="BC236" s="285">
        <f t="shared" si="156"/>
        <v>0</v>
      </c>
      <c r="BD236" s="16">
        <f t="shared" ca="1" si="140"/>
        <v>0</v>
      </c>
      <c r="BE236" s="42">
        <f t="shared" ca="1" si="141"/>
        <v>0</v>
      </c>
      <c r="BF236" s="16">
        <f ca="1">IF(A236=1,"Verbessern",BerM1!AT236+BerM2!AT236+BerM3!AT236)</f>
        <v>0</v>
      </c>
      <c r="BG236" s="16">
        <f t="shared" ca="1" si="157"/>
        <v>0</v>
      </c>
      <c r="BH236" s="16">
        <f t="shared" ca="1" si="158"/>
        <v>0</v>
      </c>
      <c r="BI236" s="16">
        <f t="shared" ca="1" si="159"/>
        <v>0</v>
      </c>
      <c r="BJ236" s="16">
        <f t="shared" ca="1" si="160"/>
        <v>0</v>
      </c>
      <c r="BK236" s="16">
        <f t="shared" ca="1" si="142"/>
        <v>0</v>
      </c>
      <c r="BL236" s="6">
        <f t="shared" ca="1" si="143"/>
        <v>0</v>
      </c>
      <c r="BM236" s="92">
        <f t="shared" ca="1" si="161"/>
        <v>0</v>
      </c>
      <c r="BN236" s="16">
        <f t="shared" ca="1" si="162"/>
        <v>0</v>
      </c>
      <c r="BO236" s="16" t="str">
        <f t="shared" si="163"/>
        <v>OK</v>
      </c>
      <c r="BP236" s="16">
        <f t="shared" si="164"/>
        <v>0</v>
      </c>
      <c r="BQ236" s="93"/>
      <c r="BR236" s="16">
        <f t="shared" si="165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43101</v>
      </c>
      <c r="D237" s="65">
        <f>Ident!F237-C237+1-(INT((CHOOSE(WEEKDAY(C237),0,1,2,3,4,5,6)+(Ident!F237-C237+1))/7))-(INT((CHOOSE(WEEKDAY(C237),6,0,1,2,3,4,5)+(Ident!F237-C237+1))/7))</f>
        <v>-30785</v>
      </c>
      <c r="E237" s="6">
        <f>Kal!B$13-C237+1-(INT((CHOOSE(WEEKDAY(C237),0,1,2,3,4,5,6)+(Kal!B$13-C237+1))/7))-(INT((CHOOSE(WEEKDAY(C237),6,0,1,2,3,4,5)+(Kal!B$13-C237+1))/7))</f>
        <v>65</v>
      </c>
      <c r="F237" s="6">
        <f>Ident!F237-Kal!A$11+1-(INT((CHOOSE(WEEKDAY(Kal!A$11),0,1,2,3,4,5,6)+(Ident!F237-Kal!A$11+1))/7))-(INT((CHOOSE(WEEKDAY(Kal!A$11),6,0,1,2,3,4,5)+(Ident!F237-Kal!A$11+1))/7))</f>
        <v>-30785</v>
      </c>
      <c r="G237" s="6">
        <f>IF(AND(Ident!E237&lt;&gt;0,Ident!F237&lt;&gt;0),D237,IF(AND(Ident!E237&lt;&gt;0,Ident!F237=0),E237,IF(AND(Ident!E237=0,Ident!F237&lt;&gt;0),F237,ad5kw)))</f>
        <v>65</v>
      </c>
      <c r="H237" s="75">
        <f>ROUND(G237*Ident!L237,2)</f>
        <v>0</v>
      </c>
      <c r="I237" s="82"/>
      <c r="J237" s="73">
        <f>BerM1!W237+BerM2!W237+BerM3!W237</f>
        <v>0</v>
      </c>
      <c r="K237" s="73">
        <f t="shared" si="126"/>
        <v>0</v>
      </c>
      <c r="L237" s="73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6">
        <f>ROUND((BerM1!I237+BerM2!I237+BerM3!I237)/(malu1+malu2+malu3),2)</f>
        <v>0</v>
      </c>
      <c r="Q237" s="6">
        <f>ROUND((BerM1!J237+BerM2!J237+BerM3!J237)/(dima1+dima2+dima3),2)</f>
        <v>0</v>
      </c>
      <c r="R237" s="6">
        <f>ROUND((BerM1!K237+BerM2!K237+BerM3!K237)/(wome1+wome2+wome3),2)</f>
        <v>0</v>
      </c>
      <c r="S237" s="6">
        <f>ROUND((BerM1!L237+BerM2!L237+BerM3!L237)/(doje1+doje2+doje3),2)</f>
        <v>0</v>
      </c>
      <c r="T237" s="6">
        <f>ROUND((BerM1!M237+BerM2!M237+BerM3!M237)/(vrve1+vrve2+vrve3),2)</f>
        <v>0</v>
      </c>
      <c r="U237" s="6">
        <f>ROUND((BerM1!N237+BerM2!N237+BerM3!N237)/(zasa1+zasa2+zasa3),2)</f>
        <v>0</v>
      </c>
      <c r="V237" s="6">
        <f>ROUND((BerM1!O237+BerM2!O237+BerM3!O237)/(zodi1+zodi2+zodi3),2)</f>
        <v>0</v>
      </c>
      <c r="W237" s="6">
        <f>ROUND(('M1-In'!U237+'M2-In'!U237+'M3-In'!U237)*7/(malu1+malu2+malu3+dima1+dima2+dima3+wome1+wome2+wome3+doje1+doje2+doje3+vrve1+vrve2+vrve3+zasa1+zasa2+zasa3+zodi1+zodi2+zodi3),2)</f>
        <v>0</v>
      </c>
      <c r="X237" s="6">
        <f t="shared" si="144"/>
        <v>0</v>
      </c>
      <c r="Y237" s="16">
        <f t="shared" si="145"/>
        <v>0</v>
      </c>
      <c r="Z237" s="42">
        <f t="shared" si="146"/>
        <v>1</v>
      </c>
      <c r="AA237" s="16" t="str">
        <f t="shared" si="147"/>
        <v>Teilzeit</v>
      </c>
      <c r="AB237" s="16">
        <f>'M1-In'!AG237+'M1-In'!AH237+'M2-In'!AG237+'M2-In'!AH237+'M3-In'!AG237+'M3-In'!AH237</f>
        <v>0</v>
      </c>
      <c r="AC237" s="16">
        <f t="shared" si="148"/>
        <v>0</v>
      </c>
      <c r="AD237" s="16">
        <f t="shared" si="129"/>
        <v>0</v>
      </c>
      <c r="AE237" s="16">
        <f>'M1-In'!AI237+'M2-In'!AI237+'M3-In'!AI237</f>
        <v>0</v>
      </c>
      <c r="AF237" s="16">
        <f t="shared" si="149"/>
        <v>0</v>
      </c>
      <c r="AG237" s="16">
        <f t="shared" si="130"/>
        <v>0</v>
      </c>
      <c r="AH237" s="16">
        <f>'M1-In'!AJ237+'M2-In'!AJ237+'M3-In'!AJ237</f>
        <v>0</v>
      </c>
      <c r="AI237" s="16">
        <f t="shared" si="150"/>
        <v>0</v>
      </c>
      <c r="AJ237" s="16">
        <f t="shared" si="131"/>
        <v>0</v>
      </c>
      <c r="AK237" s="16">
        <f>'M1-In'!AK237+'M2-In'!AK237+'M3-In'!AK237</f>
        <v>0</v>
      </c>
      <c r="AL237" s="16">
        <f t="shared" si="151"/>
        <v>0</v>
      </c>
      <c r="AM237" s="16">
        <f t="shared" si="132"/>
        <v>0</v>
      </c>
      <c r="AN237" s="16">
        <f>'M1-In'!AL237+'M2-In'!AL237+'M3-In'!AL237</f>
        <v>0</v>
      </c>
      <c r="AO237" s="16">
        <f t="shared" si="152"/>
        <v>0</v>
      </c>
      <c r="AP237" s="16">
        <f t="shared" si="133"/>
        <v>0</v>
      </c>
      <c r="AQ237" s="16">
        <f>'M1-In'!AM237+'M2-In'!AM237+'M3-In'!AM237</f>
        <v>0</v>
      </c>
      <c r="AR237" s="16">
        <f t="shared" si="153"/>
        <v>0</v>
      </c>
      <c r="AS237" s="16">
        <f t="shared" si="134"/>
        <v>0</v>
      </c>
      <c r="AT237" s="16">
        <f>BerM1!AO237+BerM2!AO237+BerM3!AO237</f>
        <v>0</v>
      </c>
      <c r="AU237" s="16">
        <f t="shared" si="154"/>
        <v>0</v>
      </c>
      <c r="AV237" s="16">
        <f t="shared" si="135"/>
        <v>0</v>
      </c>
      <c r="AW237" s="16">
        <f ca="1">IF(A237=1,"Verbessern",MIN(gmk,BerM1!AQ237+BerM2!AQ237+BerM3!AQ237))</f>
        <v>0</v>
      </c>
      <c r="AX237" s="16">
        <f t="shared" ca="1" si="136"/>
        <v>0</v>
      </c>
      <c r="AY237" s="16">
        <f t="shared" ca="1" si="137"/>
        <v>0</v>
      </c>
      <c r="AZ237" s="16">
        <f t="shared" ca="1" si="138"/>
        <v>0</v>
      </c>
      <c r="BA237" s="6">
        <f t="shared" si="155"/>
        <v>0</v>
      </c>
      <c r="BB237" s="6">
        <f t="shared" si="139"/>
        <v>0</v>
      </c>
      <c r="BC237" s="285">
        <f t="shared" si="156"/>
        <v>0</v>
      </c>
      <c r="BD237" s="16">
        <f t="shared" ca="1" si="140"/>
        <v>0</v>
      </c>
      <c r="BE237" s="42">
        <f t="shared" ca="1" si="141"/>
        <v>0</v>
      </c>
      <c r="BF237" s="16">
        <f ca="1">IF(A237=1,"Verbessern",BerM1!AT237+BerM2!AT237+BerM3!AT237)</f>
        <v>0</v>
      </c>
      <c r="BG237" s="16">
        <f t="shared" ca="1" si="157"/>
        <v>0</v>
      </c>
      <c r="BH237" s="16">
        <f t="shared" ca="1" si="158"/>
        <v>0</v>
      </c>
      <c r="BI237" s="16">
        <f t="shared" ca="1" si="159"/>
        <v>0</v>
      </c>
      <c r="BJ237" s="16">
        <f t="shared" ca="1" si="160"/>
        <v>0</v>
      </c>
      <c r="BK237" s="16">
        <f t="shared" ca="1" si="142"/>
        <v>0</v>
      </c>
      <c r="BL237" s="6">
        <f t="shared" ca="1" si="143"/>
        <v>0</v>
      </c>
      <c r="BM237" s="92">
        <f t="shared" ca="1" si="161"/>
        <v>0</v>
      </c>
      <c r="BN237" s="16">
        <f t="shared" ca="1" si="162"/>
        <v>0</v>
      </c>
      <c r="BO237" s="16" t="str">
        <f t="shared" si="163"/>
        <v>OK</v>
      </c>
      <c r="BP237" s="16">
        <f t="shared" si="164"/>
        <v>0</v>
      </c>
      <c r="BQ237" s="93"/>
      <c r="BR237" s="16">
        <f t="shared" si="165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43101</v>
      </c>
      <c r="D238" s="65">
        <f>Ident!F238-C238+1-(INT((CHOOSE(WEEKDAY(C238),0,1,2,3,4,5,6)+(Ident!F238-C238+1))/7))-(INT((CHOOSE(WEEKDAY(C238),6,0,1,2,3,4,5)+(Ident!F238-C238+1))/7))</f>
        <v>-30785</v>
      </c>
      <c r="E238" s="6">
        <f>Kal!B$13-C238+1-(INT((CHOOSE(WEEKDAY(C238),0,1,2,3,4,5,6)+(Kal!B$13-C238+1))/7))-(INT((CHOOSE(WEEKDAY(C238),6,0,1,2,3,4,5)+(Kal!B$13-C238+1))/7))</f>
        <v>65</v>
      </c>
      <c r="F238" s="6">
        <f>Ident!F238-Kal!A$11+1-(INT((CHOOSE(WEEKDAY(Kal!A$11),0,1,2,3,4,5,6)+(Ident!F238-Kal!A$11+1))/7))-(INT((CHOOSE(WEEKDAY(Kal!A$11),6,0,1,2,3,4,5)+(Ident!F238-Kal!A$11+1))/7))</f>
        <v>-30785</v>
      </c>
      <c r="G238" s="6">
        <f>IF(AND(Ident!E238&lt;&gt;0,Ident!F238&lt;&gt;0),D238,IF(AND(Ident!E238&lt;&gt;0,Ident!F238=0),E238,IF(AND(Ident!E238=0,Ident!F238&lt;&gt;0),F238,ad5kw)))</f>
        <v>65</v>
      </c>
      <c r="H238" s="75">
        <f>ROUND(G238*Ident!L238,2)</f>
        <v>0</v>
      </c>
      <c r="I238" s="82"/>
      <c r="J238" s="73">
        <f>BerM1!W238+BerM2!W238+BerM3!W238</f>
        <v>0</v>
      </c>
      <c r="K238" s="73">
        <f t="shared" si="126"/>
        <v>0</v>
      </c>
      <c r="L238" s="73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6">
        <f>ROUND((BerM1!I238+BerM2!I238+BerM3!I238)/(malu1+malu2+malu3),2)</f>
        <v>0</v>
      </c>
      <c r="Q238" s="6">
        <f>ROUND((BerM1!J238+BerM2!J238+BerM3!J238)/(dima1+dima2+dima3),2)</f>
        <v>0</v>
      </c>
      <c r="R238" s="6">
        <f>ROUND((BerM1!K238+BerM2!K238+BerM3!K238)/(wome1+wome2+wome3),2)</f>
        <v>0</v>
      </c>
      <c r="S238" s="6">
        <f>ROUND((BerM1!L238+BerM2!L238+BerM3!L238)/(doje1+doje2+doje3),2)</f>
        <v>0</v>
      </c>
      <c r="T238" s="6">
        <f>ROUND((BerM1!M238+BerM2!M238+BerM3!M238)/(vrve1+vrve2+vrve3),2)</f>
        <v>0</v>
      </c>
      <c r="U238" s="6">
        <f>ROUND((BerM1!N238+BerM2!N238+BerM3!N238)/(zasa1+zasa2+zasa3),2)</f>
        <v>0</v>
      </c>
      <c r="V238" s="6">
        <f>ROUND((BerM1!O238+BerM2!O238+BerM3!O238)/(zodi1+zodi2+zodi3),2)</f>
        <v>0</v>
      </c>
      <c r="W238" s="6">
        <f>ROUND(('M1-In'!U238+'M2-In'!U238+'M3-In'!U238)*7/(malu1+malu2+malu3+dima1+dima2+dima3+wome1+wome2+wome3+doje1+doje2+doje3+vrve1+vrve2+vrve3+zasa1+zasa2+zasa3+zodi1+zodi2+zodi3),2)</f>
        <v>0</v>
      </c>
      <c r="X238" s="6">
        <f t="shared" si="144"/>
        <v>0</v>
      </c>
      <c r="Y238" s="16">
        <f t="shared" si="145"/>
        <v>0</v>
      </c>
      <c r="Z238" s="42">
        <f t="shared" si="146"/>
        <v>1</v>
      </c>
      <c r="AA238" s="16" t="str">
        <f t="shared" si="147"/>
        <v>Teilzeit</v>
      </c>
      <c r="AB238" s="16">
        <f>'M1-In'!AG238+'M1-In'!AH238+'M2-In'!AG238+'M2-In'!AH238+'M3-In'!AG238+'M3-In'!AH238</f>
        <v>0</v>
      </c>
      <c r="AC238" s="16">
        <f t="shared" si="148"/>
        <v>0</v>
      </c>
      <c r="AD238" s="16">
        <f t="shared" si="129"/>
        <v>0</v>
      </c>
      <c r="AE238" s="16">
        <f>'M1-In'!AI238+'M2-In'!AI238+'M3-In'!AI238</f>
        <v>0</v>
      </c>
      <c r="AF238" s="16">
        <f t="shared" si="149"/>
        <v>0</v>
      </c>
      <c r="AG238" s="16">
        <f t="shared" si="130"/>
        <v>0</v>
      </c>
      <c r="AH238" s="16">
        <f>'M1-In'!AJ238+'M2-In'!AJ238+'M3-In'!AJ238</f>
        <v>0</v>
      </c>
      <c r="AI238" s="16">
        <f t="shared" si="150"/>
        <v>0</v>
      </c>
      <c r="AJ238" s="16">
        <f t="shared" si="131"/>
        <v>0</v>
      </c>
      <c r="AK238" s="16">
        <f>'M1-In'!AK238+'M2-In'!AK238+'M3-In'!AK238</f>
        <v>0</v>
      </c>
      <c r="AL238" s="16">
        <f t="shared" si="151"/>
        <v>0</v>
      </c>
      <c r="AM238" s="16">
        <f t="shared" si="132"/>
        <v>0</v>
      </c>
      <c r="AN238" s="16">
        <f>'M1-In'!AL238+'M2-In'!AL238+'M3-In'!AL238</f>
        <v>0</v>
      </c>
      <c r="AO238" s="16">
        <f t="shared" si="152"/>
        <v>0</v>
      </c>
      <c r="AP238" s="16">
        <f t="shared" si="133"/>
        <v>0</v>
      </c>
      <c r="AQ238" s="16">
        <f>'M1-In'!AM238+'M2-In'!AM238+'M3-In'!AM238</f>
        <v>0</v>
      </c>
      <c r="AR238" s="16">
        <f t="shared" si="153"/>
        <v>0</v>
      </c>
      <c r="AS238" s="16">
        <f t="shared" si="134"/>
        <v>0</v>
      </c>
      <c r="AT238" s="16">
        <f>BerM1!AO238+BerM2!AO238+BerM3!AO238</f>
        <v>0</v>
      </c>
      <c r="AU238" s="16">
        <f t="shared" si="154"/>
        <v>0</v>
      </c>
      <c r="AV238" s="16">
        <f t="shared" si="135"/>
        <v>0</v>
      </c>
      <c r="AW238" s="16">
        <f ca="1">IF(A238=1,"Verbessern",MIN(gmk,BerM1!AQ238+BerM2!AQ238+BerM3!AQ238))</f>
        <v>0</v>
      </c>
      <c r="AX238" s="16">
        <f t="shared" ca="1" si="136"/>
        <v>0</v>
      </c>
      <c r="AY238" s="16">
        <f t="shared" ca="1" si="137"/>
        <v>0</v>
      </c>
      <c r="AZ238" s="16">
        <f t="shared" ca="1" si="138"/>
        <v>0</v>
      </c>
      <c r="BA238" s="6">
        <f t="shared" si="155"/>
        <v>0</v>
      </c>
      <c r="BB238" s="6">
        <f t="shared" si="139"/>
        <v>0</v>
      </c>
      <c r="BC238" s="285">
        <f t="shared" si="156"/>
        <v>0</v>
      </c>
      <c r="BD238" s="16">
        <f t="shared" ca="1" si="140"/>
        <v>0</v>
      </c>
      <c r="BE238" s="42">
        <f t="shared" ca="1" si="141"/>
        <v>0</v>
      </c>
      <c r="BF238" s="16">
        <f ca="1">IF(A238=1,"Verbessern",BerM1!AT238+BerM2!AT238+BerM3!AT238)</f>
        <v>0</v>
      </c>
      <c r="BG238" s="16">
        <f t="shared" ca="1" si="157"/>
        <v>0</v>
      </c>
      <c r="BH238" s="16">
        <f t="shared" ca="1" si="158"/>
        <v>0</v>
      </c>
      <c r="BI238" s="16">
        <f t="shared" ca="1" si="159"/>
        <v>0</v>
      </c>
      <c r="BJ238" s="16">
        <f t="shared" ca="1" si="160"/>
        <v>0</v>
      </c>
      <c r="BK238" s="16">
        <f t="shared" ca="1" si="142"/>
        <v>0</v>
      </c>
      <c r="BL238" s="6">
        <f t="shared" ca="1" si="143"/>
        <v>0</v>
      </c>
      <c r="BM238" s="92">
        <f t="shared" ca="1" si="161"/>
        <v>0</v>
      </c>
      <c r="BN238" s="16">
        <f t="shared" ca="1" si="162"/>
        <v>0</v>
      </c>
      <c r="BO238" s="16" t="str">
        <f t="shared" si="163"/>
        <v>OK</v>
      </c>
      <c r="BP238" s="16">
        <f t="shared" si="164"/>
        <v>0</v>
      </c>
      <c r="BQ238" s="93"/>
      <c r="BR238" s="16">
        <f t="shared" si="165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43101</v>
      </c>
      <c r="D239" s="65">
        <f>Ident!F239-C239+1-(INT((CHOOSE(WEEKDAY(C239),0,1,2,3,4,5,6)+(Ident!F239-C239+1))/7))-(INT((CHOOSE(WEEKDAY(C239),6,0,1,2,3,4,5)+(Ident!F239-C239+1))/7))</f>
        <v>-30785</v>
      </c>
      <c r="E239" s="6">
        <f>Kal!B$13-C239+1-(INT((CHOOSE(WEEKDAY(C239),0,1,2,3,4,5,6)+(Kal!B$13-C239+1))/7))-(INT((CHOOSE(WEEKDAY(C239),6,0,1,2,3,4,5)+(Kal!B$13-C239+1))/7))</f>
        <v>65</v>
      </c>
      <c r="F239" s="6">
        <f>Ident!F239-Kal!A$11+1-(INT((CHOOSE(WEEKDAY(Kal!A$11),0,1,2,3,4,5,6)+(Ident!F239-Kal!A$11+1))/7))-(INT((CHOOSE(WEEKDAY(Kal!A$11),6,0,1,2,3,4,5)+(Ident!F239-Kal!A$11+1))/7))</f>
        <v>-30785</v>
      </c>
      <c r="G239" s="6">
        <f>IF(AND(Ident!E239&lt;&gt;0,Ident!F239&lt;&gt;0),D239,IF(AND(Ident!E239&lt;&gt;0,Ident!F239=0),E239,IF(AND(Ident!E239=0,Ident!F239&lt;&gt;0),F239,ad5kw)))</f>
        <v>65</v>
      </c>
      <c r="H239" s="75">
        <f>ROUND(G239*Ident!L239,2)</f>
        <v>0</v>
      </c>
      <c r="I239" s="82"/>
      <c r="J239" s="73">
        <f>BerM1!W239+BerM2!W239+BerM3!W239</f>
        <v>0</v>
      </c>
      <c r="K239" s="73">
        <f t="shared" si="126"/>
        <v>0</v>
      </c>
      <c r="L239" s="73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6">
        <f>ROUND((BerM1!I239+BerM2!I239+BerM3!I239)/(malu1+malu2+malu3),2)</f>
        <v>0</v>
      </c>
      <c r="Q239" s="6">
        <f>ROUND((BerM1!J239+BerM2!J239+BerM3!J239)/(dima1+dima2+dima3),2)</f>
        <v>0</v>
      </c>
      <c r="R239" s="6">
        <f>ROUND((BerM1!K239+BerM2!K239+BerM3!K239)/(wome1+wome2+wome3),2)</f>
        <v>0</v>
      </c>
      <c r="S239" s="6">
        <f>ROUND((BerM1!L239+BerM2!L239+BerM3!L239)/(doje1+doje2+doje3),2)</f>
        <v>0</v>
      </c>
      <c r="T239" s="6">
        <f>ROUND((BerM1!M239+BerM2!M239+BerM3!M239)/(vrve1+vrve2+vrve3),2)</f>
        <v>0</v>
      </c>
      <c r="U239" s="6">
        <f>ROUND((BerM1!N239+BerM2!N239+BerM3!N239)/(zasa1+zasa2+zasa3),2)</f>
        <v>0</v>
      </c>
      <c r="V239" s="6">
        <f>ROUND((BerM1!O239+BerM2!O239+BerM3!O239)/(zodi1+zodi2+zodi3),2)</f>
        <v>0</v>
      </c>
      <c r="W239" s="6">
        <f>ROUND(('M1-In'!U239+'M2-In'!U239+'M3-In'!U239)*7/(malu1+malu2+malu3+dima1+dima2+dima3+wome1+wome2+wome3+doje1+doje2+doje3+vrve1+vrve2+vrve3+zasa1+zasa2+zasa3+zodi1+zodi2+zodi3),2)</f>
        <v>0</v>
      </c>
      <c r="X239" s="6">
        <f t="shared" si="144"/>
        <v>0</v>
      </c>
      <c r="Y239" s="16">
        <f t="shared" si="145"/>
        <v>0</v>
      </c>
      <c r="Z239" s="42">
        <f t="shared" si="146"/>
        <v>1</v>
      </c>
      <c r="AA239" s="16" t="str">
        <f t="shared" si="147"/>
        <v>Teilzeit</v>
      </c>
      <c r="AB239" s="16">
        <f>'M1-In'!AG239+'M1-In'!AH239+'M2-In'!AG239+'M2-In'!AH239+'M3-In'!AG239+'M3-In'!AH239</f>
        <v>0</v>
      </c>
      <c r="AC239" s="16">
        <f t="shared" si="148"/>
        <v>0</v>
      </c>
      <c r="AD239" s="16">
        <f t="shared" si="129"/>
        <v>0</v>
      </c>
      <c r="AE239" s="16">
        <f>'M1-In'!AI239+'M2-In'!AI239+'M3-In'!AI239</f>
        <v>0</v>
      </c>
      <c r="AF239" s="16">
        <f t="shared" si="149"/>
        <v>0</v>
      </c>
      <c r="AG239" s="16">
        <f t="shared" si="130"/>
        <v>0</v>
      </c>
      <c r="AH239" s="16">
        <f>'M1-In'!AJ239+'M2-In'!AJ239+'M3-In'!AJ239</f>
        <v>0</v>
      </c>
      <c r="AI239" s="16">
        <f t="shared" si="150"/>
        <v>0</v>
      </c>
      <c r="AJ239" s="16">
        <f t="shared" si="131"/>
        <v>0</v>
      </c>
      <c r="AK239" s="16">
        <f>'M1-In'!AK239+'M2-In'!AK239+'M3-In'!AK239</f>
        <v>0</v>
      </c>
      <c r="AL239" s="16">
        <f t="shared" si="151"/>
        <v>0</v>
      </c>
      <c r="AM239" s="16">
        <f t="shared" si="132"/>
        <v>0</v>
      </c>
      <c r="AN239" s="16">
        <f>'M1-In'!AL239+'M2-In'!AL239+'M3-In'!AL239</f>
        <v>0</v>
      </c>
      <c r="AO239" s="16">
        <f t="shared" si="152"/>
        <v>0</v>
      </c>
      <c r="AP239" s="16">
        <f t="shared" si="133"/>
        <v>0</v>
      </c>
      <c r="AQ239" s="16">
        <f>'M1-In'!AM239+'M2-In'!AM239+'M3-In'!AM239</f>
        <v>0</v>
      </c>
      <c r="AR239" s="16">
        <f t="shared" si="153"/>
        <v>0</v>
      </c>
      <c r="AS239" s="16">
        <f t="shared" si="134"/>
        <v>0</v>
      </c>
      <c r="AT239" s="16">
        <f>BerM1!AO239+BerM2!AO239+BerM3!AO239</f>
        <v>0</v>
      </c>
      <c r="AU239" s="16">
        <f t="shared" si="154"/>
        <v>0</v>
      </c>
      <c r="AV239" s="16">
        <f t="shared" si="135"/>
        <v>0</v>
      </c>
      <c r="AW239" s="16">
        <f ca="1">IF(A239=1,"Verbessern",MIN(gmk,BerM1!AQ239+BerM2!AQ239+BerM3!AQ239))</f>
        <v>0</v>
      </c>
      <c r="AX239" s="16">
        <f t="shared" ca="1" si="136"/>
        <v>0</v>
      </c>
      <c r="AY239" s="16">
        <f t="shared" ca="1" si="137"/>
        <v>0</v>
      </c>
      <c r="AZ239" s="16">
        <f t="shared" ca="1" si="138"/>
        <v>0</v>
      </c>
      <c r="BA239" s="6">
        <f t="shared" si="155"/>
        <v>0</v>
      </c>
      <c r="BB239" s="6">
        <f t="shared" si="139"/>
        <v>0</v>
      </c>
      <c r="BC239" s="285">
        <f t="shared" si="156"/>
        <v>0</v>
      </c>
      <c r="BD239" s="16">
        <f t="shared" ca="1" si="140"/>
        <v>0</v>
      </c>
      <c r="BE239" s="42">
        <f t="shared" ca="1" si="141"/>
        <v>0</v>
      </c>
      <c r="BF239" s="16">
        <f ca="1">IF(A239=1,"Verbessern",BerM1!AT239+BerM2!AT239+BerM3!AT239)</f>
        <v>0</v>
      </c>
      <c r="BG239" s="16">
        <f t="shared" ca="1" si="157"/>
        <v>0</v>
      </c>
      <c r="BH239" s="16">
        <f t="shared" ca="1" si="158"/>
        <v>0</v>
      </c>
      <c r="BI239" s="16">
        <f t="shared" ca="1" si="159"/>
        <v>0</v>
      </c>
      <c r="BJ239" s="16">
        <f t="shared" ca="1" si="160"/>
        <v>0</v>
      </c>
      <c r="BK239" s="16">
        <f t="shared" ca="1" si="142"/>
        <v>0</v>
      </c>
      <c r="BL239" s="6">
        <f t="shared" ca="1" si="143"/>
        <v>0</v>
      </c>
      <c r="BM239" s="92">
        <f t="shared" ca="1" si="161"/>
        <v>0</v>
      </c>
      <c r="BN239" s="16">
        <f t="shared" ca="1" si="162"/>
        <v>0</v>
      </c>
      <c r="BO239" s="16" t="str">
        <f t="shared" si="163"/>
        <v>OK</v>
      </c>
      <c r="BP239" s="16">
        <f t="shared" si="164"/>
        <v>0</v>
      </c>
      <c r="BQ239" s="93"/>
      <c r="BR239" s="16">
        <f t="shared" si="165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43101</v>
      </c>
      <c r="D240" s="65">
        <f>Ident!F240-C240+1-(INT((CHOOSE(WEEKDAY(C240),0,1,2,3,4,5,6)+(Ident!F240-C240+1))/7))-(INT((CHOOSE(WEEKDAY(C240),6,0,1,2,3,4,5)+(Ident!F240-C240+1))/7))</f>
        <v>-30785</v>
      </c>
      <c r="E240" s="6">
        <f>Kal!B$13-C240+1-(INT((CHOOSE(WEEKDAY(C240),0,1,2,3,4,5,6)+(Kal!B$13-C240+1))/7))-(INT((CHOOSE(WEEKDAY(C240),6,0,1,2,3,4,5)+(Kal!B$13-C240+1))/7))</f>
        <v>65</v>
      </c>
      <c r="F240" s="6">
        <f>Ident!F240-Kal!A$11+1-(INT((CHOOSE(WEEKDAY(Kal!A$11),0,1,2,3,4,5,6)+(Ident!F240-Kal!A$11+1))/7))-(INT((CHOOSE(WEEKDAY(Kal!A$11),6,0,1,2,3,4,5)+(Ident!F240-Kal!A$11+1))/7))</f>
        <v>-30785</v>
      </c>
      <c r="G240" s="6">
        <f>IF(AND(Ident!E240&lt;&gt;0,Ident!F240&lt;&gt;0),D240,IF(AND(Ident!E240&lt;&gt;0,Ident!F240=0),E240,IF(AND(Ident!E240=0,Ident!F240&lt;&gt;0),F240,ad5kw)))</f>
        <v>65</v>
      </c>
      <c r="H240" s="75">
        <f>ROUND(G240*Ident!L240,2)</f>
        <v>0</v>
      </c>
      <c r="I240" s="82"/>
      <c r="J240" s="73">
        <f>BerM1!W240+BerM2!W240+BerM3!W240</f>
        <v>0</v>
      </c>
      <c r="K240" s="73">
        <f t="shared" si="126"/>
        <v>0</v>
      </c>
      <c r="L240" s="73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6">
        <f>ROUND((BerM1!I240+BerM2!I240+BerM3!I240)/(malu1+malu2+malu3),2)</f>
        <v>0</v>
      </c>
      <c r="Q240" s="6">
        <f>ROUND((BerM1!J240+BerM2!J240+BerM3!J240)/(dima1+dima2+dima3),2)</f>
        <v>0</v>
      </c>
      <c r="R240" s="6">
        <f>ROUND((BerM1!K240+BerM2!K240+BerM3!K240)/(wome1+wome2+wome3),2)</f>
        <v>0</v>
      </c>
      <c r="S240" s="6">
        <f>ROUND((BerM1!L240+BerM2!L240+BerM3!L240)/(doje1+doje2+doje3),2)</f>
        <v>0</v>
      </c>
      <c r="T240" s="6">
        <f>ROUND((BerM1!M240+BerM2!M240+BerM3!M240)/(vrve1+vrve2+vrve3),2)</f>
        <v>0</v>
      </c>
      <c r="U240" s="6">
        <f>ROUND((BerM1!N240+BerM2!N240+BerM3!N240)/(zasa1+zasa2+zasa3),2)</f>
        <v>0</v>
      </c>
      <c r="V240" s="6">
        <f>ROUND((BerM1!O240+BerM2!O240+BerM3!O240)/(zodi1+zodi2+zodi3),2)</f>
        <v>0</v>
      </c>
      <c r="W240" s="6">
        <f>ROUND(('M1-In'!U240+'M2-In'!U240+'M3-In'!U240)*7/(malu1+malu2+malu3+dima1+dima2+dima3+wome1+wome2+wome3+doje1+doje2+doje3+vrve1+vrve2+vrve3+zasa1+zasa2+zasa3+zodi1+zodi2+zodi3),2)</f>
        <v>0</v>
      </c>
      <c r="X240" s="6">
        <f t="shared" si="144"/>
        <v>0</v>
      </c>
      <c r="Y240" s="16">
        <f t="shared" si="145"/>
        <v>0</v>
      </c>
      <c r="Z240" s="42">
        <f t="shared" si="146"/>
        <v>1</v>
      </c>
      <c r="AA240" s="16" t="str">
        <f t="shared" si="147"/>
        <v>Teilzeit</v>
      </c>
      <c r="AB240" s="16">
        <f>'M1-In'!AG240+'M1-In'!AH240+'M2-In'!AG240+'M2-In'!AH240+'M3-In'!AG240+'M3-In'!AH240</f>
        <v>0</v>
      </c>
      <c r="AC240" s="16">
        <f t="shared" si="148"/>
        <v>0</v>
      </c>
      <c r="AD240" s="16">
        <f t="shared" si="129"/>
        <v>0</v>
      </c>
      <c r="AE240" s="16">
        <f>'M1-In'!AI240+'M2-In'!AI240+'M3-In'!AI240</f>
        <v>0</v>
      </c>
      <c r="AF240" s="16">
        <f t="shared" si="149"/>
        <v>0</v>
      </c>
      <c r="AG240" s="16">
        <f t="shared" si="130"/>
        <v>0</v>
      </c>
      <c r="AH240" s="16">
        <f>'M1-In'!AJ240+'M2-In'!AJ240+'M3-In'!AJ240</f>
        <v>0</v>
      </c>
      <c r="AI240" s="16">
        <f t="shared" si="150"/>
        <v>0</v>
      </c>
      <c r="AJ240" s="16">
        <f t="shared" si="131"/>
        <v>0</v>
      </c>
      <c r="AK240" s="16">
        <f>'M1-In'!AK240+'M2-In'!AK240+'M3-In'!AK240</f>
        <v>0</v>
      </c>
      <c r="AL240" s="16">
        <f t="shared" si="151"/>
        <v>0</v>
      </c>
      <c r="AM240" s="16">
        <f t="shared" si="132"/>
        <v>0</v>
      </c>
      <c r="AN240" s="16">
        <f>'M1-In'!AL240+'M2-In'!AL240+'M3-In'!AL240</f>
        <v>0</v>
      </c>
      <c r="AO240" s="16">
        <f t="shared" si="152"/>
        <v>0</v>
      </c>
      <c r="AP240" s="16">
        <f t="shared" si="133"/>
        <v>0</v>
      </c>
      <c r="AQ240" s="16">
        <f>'M1-In'!AM240+'M2-In'!AM240+'M3-In'!AM240</f>
        <v>0</v>
      </c>
      <c r="AR240" s="16">
        <f t="shared" si="153"/>
        <v>0</v>
      </c>
      <c r="AS240" s="16">
        <f t="shared" si="134"/>
        <v>0</v>
      </c>
      <c r="AT240" s="16">
        <f>BerM1!AO240+BerM2!AO240+BerM3!AO240</f>
        <v>0</v>
      </c>
      <c r="AU240" s="16">
        <f t="shared" si="154"/>
        <v>0</v>
      </c>
      <c r="AV240" s="16">
        <f t="shared" si="135"/>
        <v>0</v>
      </c>
      <c r="AW240" s="16">
        <f ca="1">IF(A240=1,"Verbessern",MIN(gmk,BerM1!AQ240+BerM2!AQ240+BerM3!AQ240))</f>
        <v>0</v>
      </c>
      <c r="AX240" s="16">
        <f t="shared" ca="1" si="136"/>
        <v>0</v>
      </c>
      <c r="AY240" s="16">
        <f t="shared" ca="1" si="137"/>
        <v>0</v>
      </c>
      <c r="AZ240" s="16">
        <f t="shared" ca="1" si="138"/>
        <v>0</v>
      </c>
      <c r="BA240" s="6">
        <f t="shared" si="155"/>
        <v>0</v>
      </c>
      <c r="BB240" s="6">
        <f t="shared" si="139"/>
        <v>0</v>
      </c>
      <c r="BC240" s="285">
        <f t="shared" si="156"/>
        <v>0</v>
      </c>
      <c r="BD240" s="16">
        <f t="shared" ca="1" si="140"/>
        <v>0</v>
      </c>
      <c r="BE240" s="42">
        <f t="shared" ca="1" si="141"/>
        <v>0</v>
      </c>
      <c r="BF240" s="16">
        <f ca="1">IF(A240=1,"Verbessern",BerM1!AT240+BerM2!AT240+BerM3!AT240)</f>
        <v>0</v>
      </c>
      <c r="BG240" s="16">
        <f t="shared" ca="1" si="157"/>
        <v>0</v>
      </c>
      <c r="BH240" s="16">
        <f t="shared" ca="1" si="158"/>
        <v>0</v>
      </c>
      <c r="BI240" s="16">
        <f t="shared" ca="1" si="159"/>
        <v>0</v>
      </c>
      <c r="BJ240" s="16">
        <f t="shared" ca="1" si="160"/>
        <v>0</v>
      </c>
      <c r="BK240" s="16">
        <f t="shared" ca="1" si="142"/>
        <v>0</v>
      </c>
      <c r="BL240" s="6">
        <f t="shared" ca="1" si="143"/>
        <v>0</v>
      </c>
      <c r="BM240" s="92">
        <f t="shared" ca="1" si="161"/>
        <v>0</v>
      </c>
      <c r="BN240" s="16">
        <f t="shared" ca="1" si="162"/>
        <v>0</v>
      </c>
      <c r="BO240" s="16" t="str">
        <f t="shared" si="163"/>
        <v>OK</v>
      </c>
      <c r="BP240" s="16">
        <f t="shared" si="164"/>
        <v>0</v>
      </c>
      <c r="BQ240" s="93"/>
      <c r="BR240" s="16">
        <f t="shared" si="165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43101</v>
      </c>
      <c r="D241" s="65">
        <f>Ident!F241-C241+1-(INT((CHOOSE(WEEKDAY(C241),0,1,2,3,4,5,6)+(Ident!F241-C241+1))/7))-(INT((CHOOSE(WEEKDAY(C241),6,0,1,2,3,4,5)+(Ident!F241-C241+1))/7))</f>
        <v>-30785</v>
      </c>
      <c r="E241" s="6">
        <f>Kal!B$13-C241+1-(INT((CHOOSE(WEEKDAY(C241),0,1,2,3,4,5,6)+(Kal!B$13-C241+1))/7))-(INT((CHOOSE(WEEKDAY(C241),6,0,1,2,3,4,5)+(Kal!B$13-C241+1))/7))</f>
        <v>65</v>
      </c>
      <c r="F241" s="6">
        <f>Ident!F241-Kal!A$11+1-(INT((CHOOSE(WEEKDAY(Kal!A$11),0,1,2,3,4,5,6)+(Ident!F241-Kal!A$11+1))/7))-(INT((CHOOSE(WEEKDAY(Kal!A$11),6,0,1,2,3,4,5)+(Ident!F241-Kal!A$11+1))/7))</f>
        <v>-30785</v>
      </c>
      <c r="G241" s="6">
        <f>IF(AND(Ident!E241&lt;&gt;0,Ident!F241&lt;&gt;0),D241,IF(AND(Ident!E241&lt;&gt;0,Ident!F241=0),E241,IF(AND(Ident!E241=0,Ident!F241&lt;&gt;0),F241,ad5kw)))</f>
        <v>65</v>
      </c>
      <c r="H241" s="75">
        <f>ROUND(G241*Ident!L241,2)</f>
        <v>0</v>
      </c>
      <c r="I241" s="82"/>
      <c r="J241" s="73">
        <f>BerM1!W241+BerM2!W241+BerM3!W241</f>
        <v>0</v>
      </c>
      <c r="K241" s="73">
        <f t="shared" si="126"/>
        <v>0</v>
      </c>
      <c r="L241" s="73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6">
        <f>ROUND((BerM1!I241+BerM2!I241+BerM3!I241)/(malu1+malu2+malu3),2)</f>
        <v>0</v>
      </c>
      <c r="Q241" s="6">
        <f>ROUND((BerM1!J241+BerM2!J241+BerM3!J241)/(dima1+dima2+dima3),2)</f>
        <v>0</v>
      </c>
      <c r="R241" s="6">
        <f>ROUND((BerM1!K241+BerM2!K241+BerM3!K241)/(wome1+wome2+wome3),2)</f>
        <v>0</v>
      </c>
      <c r="S241" s="6">
        <f>ROUND((BerM1!L241+BerM2!L241+BerM3!L241)/(doje1+doje2+doje3),2)</f>
        <v>0</v>
      </c>
      <c r="T241" s="6">
        <f>ROUND((BerM1!M241+BerM2!M241+BerM3!M241)/(vrve1+vrve2+vrve3),2)</f>
        <v>0</v>
      </c>
      <c r="U241" s="6">
        <f>ROUND((BerM1!N241+BerM2!N241+BerM3!N241)/(zasa1+zasa2+zasa3),2)</f>
        <v>0</v>
      </c>
      <c r="V241" s="6">
        <f>ROUND((BerM1!O241+BerM2!O241+BerM3!O241)/(zodi1+zodi2+zodi3),2)</f>
        <v>0</v>
      </c>
      <c r="W241" s="6">
        <f>ROUND(('M1-In'!U241+'M2-In'!U241+'M3-In'!U241)*7/(malu1+malu2+malu3+dima1+dima2+dima3+wome1+wome2+wome3+doje1+doje2+doje3+vrve1+vrve2+vrve3+zasa1+zasa2+zasa3+zodi1+zodi2+zodi3),2)</f>
        <v>0</v>
      </c>
      <c r="X241" s="6">
        <f t="shared" si="144"/>
        <v>0</v>
      </c>
      <c r="Y241" s="16">
        <f t="shared" si="145"/>
        <v>0</v>
      </c>
      <c r="Z241" s="42">
        <f t="shared" si="146"/>
        <v>1</v>
      </c>
      <c r="AA241" s="16" t="str">
        <f t="shared" si="147"/>
        <v>Teilzeit</v>
      </c>
      <c r="AB241" s="16">
        <f>'M1-In'!AG241+'M1-In'!AH241+'M2-In'!AG241+'M2-In'!AH241+'M3-In'!AG241+'M3-In'!AH241</f>
        <v>0</v>
      </c>
      <c r="AC241" s="16">
        <f t="shared" si="148"/>
        <v>0</v>
      </c>
      <c r="AD241" s="16">
        <f t="shared" si="129"/>
        <v>0</v>
      </c>
      <c r="AE241" s="16">
        <f>'M1-In'!AI241+'M2-In'!AI241+'M3-In'!AI241</f>
        <v>0</v>
      </c>
      <c r="AF241" s="16">
        <f t="shared" si="149"/>
        <v>0</v>
      </c>
      <c r="AG241" s="16">
        <f t="shared" si="130"/>
        <v>0</v>
      </c>
      <c r="AH241" s="16">
        <f>'M1-In'!AJ241+'M2-In'!AJ241+'M3-In'!AJ241</f>
        <v>0</v>
      </c>
      <c r="AI241" s="16">
        <f t="shared" si="150"/>
        <v>0</v>
      </c>
      <c r="AJ241" s="16">
        <f t="shared" si="131"/>
        <v>0</v>
      </c>
      <c r="AK241" s="16">
        <f>'M1-In'!AK241+'M2-In'!AK241+'M3-In'!AK241</f>
        <v>0</v>
      </c>
      <c r="AL241" s="16">
        <f t="shared" si="151"/>
        <v>0</v>
      </c>
      <c r="AM241" s="16">
        <f t="shared" si="132"/>
        <v>0</v>
      </c>
      <c r="AN241" s="16">
        <f>'M1-In'!AL241+'M2-In'!AL241+'M3-In'!AL241</f>
        <v>0</v>
      </c>
      <c r="AO241" s="16">
        <f t="shared" si="152"/>
        <v>0</v>
      </c>
      <c r="AP241" s="16">
        <f t="shared" si="133"/>
        <v>0</v>
      </c>
      <c r="AQ241" s="16">
        <f>'M1-In'!AM241+'M2-In'!AM241+'M3-In'!AM241</f>
        <v>0</v>
      </c>
      <c r="AR241" s="16">
        <f t="shared" si="153"/>
        <v>0</v>
      </c>
      <c r="AS241" s="16">
        <f t="shared" si="134"/>
        <v>0</v>
      </c>
      <c r="AT241" s="16">
        <f>BerM1!AO241+BerM2!AO241+BerM3!AO241</f>
        <v>0</v>
      </c>
      <c r="AU241" s="16">
        <f t="shared" si="154"/>
        <v>0</v>
      </c>
      <c r="AV241" s="16">
        <f t="shared" si="135"/>
        <v>0</v>
      </c>
      <c r="AW241" s="16">
        <f ca="1">IF(A241=1,"Verbessern",MIN(gmk,BerM1!AQ241+BerM2!AQ241+BerM3!AQ241))</f>
        <v>0</v>
      </c>
      <c r="AX241" s="16">
        <f t="shared" ca="1" si="136"/>
        <v>0</v>
      </c>
      <c r="AY241" s="16">
        <f t="shared" ca="1" si="137"/>
        <v>0</v>
      </c>
      <c r="AZ241" s="16">
        <f t="shared" ca="1" si="138"/>
        <v>0</v>
      </c>
      <c r="BA241" s="6">
        <f t="shared" si="155"/>
        <v>0</v>
      </c>
      <c r="BB241" s="6">
        <f t="shared" si="139"/>
        <v>0</v>
      </c>
      <c r="BC241" s="285">
        <f t="shared" si="156"/>
        <v>0</v>
      </c>
      <c r="BD241" s="16">
        <f t="shared" ca="1" si="140"/>
        <v>0</v>
      </c>
      <c r="BE241" s="42">
        <f t="shared" ca="1" si="141"/>
        <v>0</v>
      </c>
      <c r="BF241" s="16">
        <f ca="1">IF(A241=1,"Verbessern",BerM1!AT241+BerM2!AT241+BerM3!AT241)</f>
        <v>0</v>
      </c>
      <c r="BG241" s="16">
        <f t="shared" ca="1" si="157"/>
        <v>0</v>
      </c>
      <c r="BH241" s="16">
        <f t="shared" ca="1" si="158"/>
        <v>0</v>
      </c>
      <c r="BI241" s="16">
        <f t="shared" ca="1" si="159"/>
        <v>0</v>
      </c>
      <c r="BJ241" s="16">
        <f t="shared" ca="1" si="160"/>
        <v>0</v>
      </c>
      <c r="BK241" s="16">
        <f t="shared" ca="1" si="142"/>
        <v>0</v>
      </c>
      <c r="BL241" s="6">
        <f t="shared" ca="1" si="143"/>
        <v>0</v>
      </c>
      <c r="BM241" s="92">
        <f t="shared" ca="1" si="161"/>
        <v>0</v>
      </c>
      <c r="BN241" s="16">
        <f t="shared" ca="1" si="162"/>
        <v>0</v>
      </c>
      <c r="BO241" s="16" t="str">
        <f t="shared" si="163"/>
        <v>OK</v>
      </c>
      <c r="BP241" s="16">
        <f t="shared" si="164"/>
        <v>0</v>
      </c>
      <c r="BQ241" s="93"/>
      <c r="BR241" s="16">
        <f t="shared" si="165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43101</v>
      </c>
      <c r="D242" s="65">
        <f>Ident!F242-C242+1-(INT((CHOOSE(WEEKDAY(C242),0,1,2,3,4,5,6)+(Ident!F242-C242+1))/7))-(INT((CHOOSE(WEEKDAY(C242),6,0,1,2,3,4,5)+(Ident!F242-C242+1))/7))</f>
        <v>-30785</v>
      </c>
      <c r="E242" s="6">
        <f>Kal!B$13-C242+1-(INT((CHOOSE(WEEKDAY(C242),0,1,2,3,4,5,6)+(Kal!B$13-C242+1))/7))-(INT((CHOOSE(WEEKDAY(C242),6,0,1,2,3,4,5)+(Kal!B$13-C242+1))/7))</f>
        <v>65</v>
      </c>
      <c r="F242" s="6">
        <f>Ident!F242-Kal!A$11+1-(INT((CHOOSE(WEEKDAY(Kal!A$11),0,1,2,3,4,5,6)+(Ident!F242-Kal!A$11+1))/7))-(INT((CHOOSE(WEEKDAY(Kal!A$11),6,0,1,2,3,4,5)+(Ident!F242-Kal!A$11+1))/7))</f>
        <v>-30785</v>
      </c>
      <c r="G242" s="6">
        <f>IF(AND(Ident!E242&lt;&gt;0,Ident!F242&lt;&gt;0),D242,IF(AND(Ident!E242&lt;&gt;0,Ident!F242=0),E242,IF(AND(Ident!E242=0,Ident!F242&lt;&gt;0),F242,ad5kw)))</f>
        <v>65</v>
      </c>
      <c r="H242" s="75">
        <f>ROUND(G242*Ident!L242,2)</f>
        <v>0</v>
      </c>
      <c r="I242" s="82"/>
      <c r="J242" s="73">
        <f>BerM1!W242+BerM2!W242+BerM3!W242</f>
        <v>0</v>
      </c>
      <c r="K242" s="73">
        <f t="shared" si="126"/>
        <v>0</v>
      </c>
      <c r="L242" s="73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6">
        <f>ROUND((BerM1!I242+BerM2!I242+BerM3!I242)/(malu1+malu2+malu3),2)</f>
        <v>0</v>
      </c>
      <c r="Q242" s="6">
        <f>ROUND((BerM1!J242+BerM2!J242+BerM3!J242)/(dima1+dima2+dima3),2)</f>
        <v>0</v>
      </c>
      <c r="R242" s="6">
        <f>ROUND((BerM1!K242+BerM2!K242+BerM3!K242)/(wome1+wome2+wome3),2)</f>
        <v>0</v>
      </c>
      <c r="S242" s="6">
        <f>ROUND((BerM1!L242+BerM2!L242+BerM3!L242)/(doje1+doje2+doje3),2)</f>
        <v>0</v>
      </c>
      <c r="T242" s="6">
        <f>ROUND((BerM1!M242+BerM2!M242+BerM3!M242)/(vrve1+vrve2+vrve3),2)</f>
        <v>0</v>
      </c>
      <c r="U242" s="6">
        <f>ROUND((BerM1!N242+BerM2!N242+BerM3!N242)/(zasa1+zasa2+zasa3),2)</f>
        <v>0</v>
      </c>
      <c r="V242" s="6">
        <f>ROUND((BerM1!O242+BerM2!O242+BerM3!O242)/(zodi1+zodi2+zodi3),2)</f>
        <v>0</v>
      </c>
      <c r="W242" s="6">
        <f>ROUND(('M1-In'!U242+'M2-In'!U242+'M3-In'!U242)*7/(malu1+malu2+malu3+dima1+dima2+dima3+wome1+wome2+wome3+doje1+doje2+doje3+vrve1+vrve2+vrve3+zasa1+zasa2+zasa3+zodi1+zodi2+zodi3),2)</f>
        <v>0</v>
      </c>
      <c r="X242" s="6">
        <f t="shared" si="144"/>
        <v>0</v>
      </c>
      <c r="Y242" s="16">
        <f t="shared" si="145"/>
        <v>0</v>
      </c>
      <c r="Z242" s="42">
        <f t="shared" si="146"/>
        <v>1</v>
      </c>
      <c r="AA242" s="16" t="str">
        <f t="shared" si="147"/>
        <v>Teilzeit</v>
      </c>
      <c r="AB242" s="16">
        <f>'M1-In'!AG242+'M1-In'!AH242+'M2-In'!AG242+'M2-In'!AH242+'M3-In'!AG242+'M3-In'!AH242</f>
        <v>0</v>
      </c>
      <c r="AC242" s="16">
        <f t="shared" si="148"/>
        <v>0</v>
      </c>
      <c r="AD242" s="16">
        <f t="shared" si="129"/>
        <v>0</v>
      </c>
      <c r="AE242" s="16">
        <f>'M1-In'!AI242+'M2-In'!AI242+'M3-In'!AI242</f>
        <v>0</v>
      </c>
      <c r="AF242" s="16">
        <f t="shared" si="149"/>
        <v>0</v>
      </c>
      <c r="AG242" s="16">
        <f t="shared" si="130"/>
        <v>0</v>
      </c>
      <c r="AH242" s="16">
        <f>'M1-In'!AJ242+'M2-In'!AJ242+'M3-In'!AJ242</f>
        <v>0</v>
      </c>
      <c r="AI242" s="16">
        <f t="shared" si="150"/>
        <v>0</v>
      </c>
      <c r="AJ242" s="16">
        <f t="shared" si="131"/>
        <v>0</v>
      </c>
      <c r="AK242" s="16">
        <f>'M1-In'!AK242+'M2-In'!AK242+'M3-In'!AK242</f>
        <v>0</v>
      </c>
      <c r="AL242" s="16">
        <f t="shared" si="151"/>
        <v>0</v>
      </c>
      <c r="AM242" s="16">
        <f t="shared" si="132"/>
        <v>0</v>
      </c>
      <c r="AN242" s="16">
        <f>'M1-In'!AL242+'M2-In'!AL242+'M3-In'!AL242</f>
        <v>0</v>
      </c>
      <c r="AO242" s="16">
        <f t="shared" si="152"/>
        <v>0</v>
      </c>
      <c r="AP242" s="16">
        <f t="shared" si="133"/>
        <v>0</v>
      </c>
      <c r="AQ242" s="16">
        <f>'M1-In'!AM242+'M2-In'!AM242+'M3-In'!AM242</f>
        <v>0</v>
      </c>
      <c r="AR242" s="16">
        <f t="shared" si="153"/>
        <v>0</v>
      </c>
      <c r="AS242" s="16">
        <f t="shared" si="134"/>
        <v>0</v>
      </c>
      <c r="AT242" s="16">
        <f>BerM1!AO242+BerM2!AO242+BerM3!AO242</f>
        <v>0</v>
      </c>
      <c r="AU242" s="16">
        <f t="shared" si="154"/>
        <v>0</v>
      </c>
      <c r="AV242" s="16">
        <f t="shared" si="135"/>
        <v>0</v>
      </c>
      <c r="AW242" s="16">
        <f ca="1">IF(A242=1,"Verbessern",MIN(gmk,BerM1!AQ242+BerM2!AQ242+BerM3!AQ242))</f>
        <v>0</v>
      </c>
      <c r="AX242" s="16">
        <f t="shared" ca="1" si="136"/>
        <v>0</v>
      </c>
      <c r="AY242" s="16">
        <f t="shared" ca="1" si="137"/>
        <v>0</v>
      </c>
      <c r="AZ242" s="16">
        <f t="shared" ca="1" si="138"/>
        <v>0</v>
      </c>
      <c r="BA242" s="6">
        <f t="shared" si="155"/>
        <v>0</v>
      </c>
      <c r="BB242" s="6">
        <f t="shared" si="139"/>
        <v>0</v>
      </c>
      <c r="BC242" s="285">
        <f t="shared" si="156"/>
        <v>0</v>
      </c>
      <c r="BD242" s="16">
        <f t="shared" ca="1" si="140"/>
        <v>0</v>
      </c>
      <c r="BE242" s="42">
        <f t="shared" ca="1" si="141"/>
        <v>0</v>
      </c>
      <c r="BF242" s="16">
        <f ca="1">IF(A242=1,"Verbessern",BerM1!AT242+BerM2!AT242+BerM3!AT242)</f>
        <v>0</v>
      </c>
      <c r="BG242" s="16">
        <f t="shared" ca="1" si="157"/>
        <v>0</v>
      </c>
      <c r="BH242" s="16">
        <f t="shared" ca="1" si="158"/>
        <v>0</v>
      </c>
      <c r="BI242" s="16">
        <f t="shared" ca="1" si="159"/>
        <v>0</v>
      </c>
      <c r="BJ242" s="16">
        <f t="shared" ca="1" si="160"/>
        <v>0</v>
      </c>
      <c r="BK242" s="16">
        <f t="shared" ca="1" si="142"/>
        <v>0</v>
      </c>
      <c r="BL242" s="6">
        <f t="shared" ca="1" si="143"/>
        <v>0</v>
      </c>
      <c r="BM242" s="92">
        <f t="shared" ca="1" si="161"/>
        <v>0</v>
      </c>
      <c r="BN242" s="16">
        <f t="shared" ca="1" si="162"/>
        <v>0</v>
      </c>
      <c r="BO242" s="16" t="str">
        <f t="shared" si="163"/>
        <v>OK</v>
      </c>
      <c r="BP242" s="16">
        <f t="shared" si="164"/>
        <v>0</v>
      </c>
      <c r="BQ242" s="93"/>
      <c r="BR242" s="16">
        <f t="shared" si="165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43101</v>
      </c>
      <c r="D243" s="65">
        <f>Ident!F243-C243+1-(INT((CHOOSE(WEEKDAY(C243),0,1,2,3,4,5,6)+(Ident!F243-C243+1))/7))-(INT((CHOOSE(WEEKDAY(C243),6,0,1,2,3,4,5)+(Ident!F243-C243+1))/7))</f>
        <v>-30785</v>
      </c>
      <c r="E243" s="6">
        <f>Kal!B$13-C243+1-(INT((CHOOSE(WEEKDAY(C243),0,1,2,3,4,5,6)+(Kal!B$13-C243+1))/7))-(INT((CHOOSE(WEEKDAY(C243),6,0,1,2,3,4,5)+(Kal!B$13-C243+1))/7))</f>
        <v>65</v>
      </c>
      <c r="F243" s="6">
        <f>Ident!F243-Kal!A$11+1-(INT((CHOOSE(WEEKDAY(Kal!A$11),0,1,2,3,4,5,6)+(Ident!F243-Kal!A$11+1))/7))-(INT((CHOOSE(WEEKDAY(Kal!A$11),6,0,1,2,3,4,5)+(Ident!F243-Kal!A$11+1))/7))</f>
        <v>-30785</v>
      </c>
      <c r="G243" s="6">
        <f>IF(AND(Ident!E243&lt;&gt;0,Ident!F243&lt;&gt;0),D243,IF(AND(Ident!E243&lt;&gt;0,Ident!F243=0),E243,IF(AND(Ident!E243=0,Ident!F243&lt;&gt;0),F243,ad5kw)))</f>
        <v>65</v>
      </c>
      <c r="H243" s="75">
        <f>ROUND(G243*Ident!L243,2)</f>
        <v>0</v>
      </c>
      <c r="I243" s="82"/>
      <c r="J243" s="73">
        <f>BerM1!W243+BerM2!W243+BerM3!W243</f>
        <v>0</v>
      </c>
      <c r="K243" s="73">
        <f t="shared" si="126"/>
        <v>0</v>
      </c>
      <c r="L243" s="73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6">
        <f>ROUND((BerM1!I243+BerM2!I243+BerM3!I243)/(malu1+malu2+malu3),2)</f>
        <v>0</v>
      </c>
      <c r="Q243" s="6">
        <f>ROUND((BerM1!J243+BerM2!J243+BerM3!J243)/(dima1+dima2+dima3),2)</f>
        <v>0</v>
      </c>
      <c r="R243" s="6">
        <f>ROUND((BerM1!K243+BerM2!K243+BerM3!K243)/(wome1+wome2+wome3),2)</f>
        <v>0</v>
      </c>
      <c r="S243" s="6">
        <f>ROUND((BerM1!L243+BerM2!L243+BerM3!L243)/(doje1+doje2+doje3),2)</f>
        <v>0</v>
      </c>
      <c r="T243" s="6">
        <f>ROUND((BerM1!M243+BerM2!M243+BerM3!M243)/(vrve1+vrve2+vrve3),2)</f>
        <v>0</v>
      </c>
      <c r="U243" s="6">
        <f>ROUND((BerM1!N243+BerM2!N243+BerM3!N243)/(zasa1+zasa2+zasa3),2)</f>
        <v>0</v>
      </c>
      <c r="V243" s="6">
        <f>ROUND((BerM1!O243+BerM2!O243+BerM3!O243)/(zodi1+zodi2+zodi3),2)</f>
        <v>0</v>
      </c>
      <c r="W243" s="6">
        <f>ROUND(('M1-In'!U243+'M2-In'!U243+'M3-In'!U243)*7/(malu1+malu2+malu3+dima1+dima2+dima3+wome1+wome2+wome3+doje1+doje2+doje3+vrve1+vrve2+vrve3+zasa1+zasa2+zasa3+zodi1+zodi2+zodi3),2)</f>
        <v>0</v>
      </c>
      <c r="X243" s="6">
        <f t="shared" si="144"/>
        <v>0</v>
      </c>
      <c r="Y243" s="16">
        <f t="shared" si="145"/>
        <v>0</v>
      </c>
      <c r="Z243" s="42">
        <f t="shared" si="146"/>
        <v>1</v>
      </c>
      <c r="AA243" s="16" t="str">
        <f t="shared" si="147"/>
        <v>Teilzeit</v>
      </c>
      <c r="AB243" s="16">
        <f>'M1-In'!AG243+'M1-In'!AH243+'M2-In'!AG243+'M2-In'!AH243+'M3-In'!AG243+'M3-In'!AH243</f>
        <v>0</v>
      </c>
      <c r="AC243" s="16">
        <f t="shared" si="148"/>
        <v>0</v>
      </c>
      <c r="AD243" s="16">
        <f t="shared" si="129"/>
        <v>0</v>
      </c>
      <c r="AE243" s="16">
        <f>'M1-In'!AI243+'M2-In'!AI243+'M3-In'!AI243</f>
        <v>0</v>
      </c>
      <c r="AF243" s="16">
        <f t="shared" si="149"/>
        <v>0</v>
      </c>
      <c r="AG243" s="16">
        <f t="shared" si="130"/>
        <v>0</v>
      </c>
      <c r="AH243" s="16">
        <f>'M1-In'!AJ243+'M2-In'!AJ243+'M3-In'!AJ243</f>
        <v>0</v>
      </c>
      <c r="AI243" s="16">
        <f t="shared" si="150"/>
        <v>0</v>
      </c>
      <c r="AJ243" s="16">
        <f t="shared" si="131"/>
        <v>0</v>
      </c>
      <c r="AK243" s="16">
        <f>'M1-In'!AK243+'M2-In'!AK243+'M3-In'!AK243</f>
        <v>0</v>
      </c>
      <c r="AL243" s="16">
        <f t="shared" si="151"/>
        <v>0</v>
      </c>
      <c r="AM243" s="16">
        <f t="shared" si="132"/>
        <v>0</v>
      </c>
      <c r="AN243" s="16">
        <f>'M1-In'!AL243+'M2-In'!AL243+'M3-In'!AL243</f>
        <v>0</v>
      </c>
      <c r="AO243" s="16">
        <f t="shared" si="152"/>
        <v>0</v>
      </c>
      <c r="AP243" s="16">
        <f t="shared" si="133"/>
        <v>0</v>
      </c>
      <c r="AQ243" s="16">
        <f>'M1-In'!AM243+'M2-In'!AM243+'M3-In'!AM243</f>
        <v>0</v>
      </c>
      <c r="AR243" s="16">
        <f t="shared" si="153"/>
        <v>0</v>
      </c>
      <c r="AS243" s="16">
        <f t="shared" si="134"/>
        <v>0</v>
      </c>
      <c r="AT243" s="16">
        <f>BerM1!AO243+BerM2!AO243+BerM3!AO243</f>
        <v>0</v>
      </c>
      <c r="AU243" s="16">
        <f t="shared" si="154"/>
        <v>0</v>
      </c>
      <c r="AV243" s="16">
        <f t="shared" si="135"/>
        <v>0</v>
      </c>
      <c r="AW243" s="16">
        <f ca="1">IF(A243=1,"Verbessern",MIN(gmk,BerM1!AQ243+BerM2!AQ243+BerM3!AQ243))</f>
        <v>0</v>
      </c>
      <c r="AX243" s="16">
        <f t="shared" ca="1" si="136"/>
        <v>0</v>
      </c>
      <c r="AY243" s="16">
        <f t="shared" ca="1" si="137"/>
        <v>0</v>
      </c>
      <c r="AZ243" s="16">
        <f t="shared" ca="1" si="138"/>
        <v>0</v>
      </c>
      <c r="BA243" s="6">
        <f t="shared" si="155"/>
        <v>0</v>
      </c>
      <c r="BB243" s="6">
        <f t="shared" si="139"/>
        <v>0</v>
      </c>
      <c r="BC243" s="285">
        <f t="shared" si="156"/>
        <v>0</v>
      </c>
      <c r="BD243" s="16">
        <f t="shared" ca="1" si="140"/>
        <v>0</v>
      </c>
      <c r="BE243" s="42">
        <f t="shared" ca="1" si="141"/>
        <v>0</v>
      </c>
      <c r="BF243" s="16">
        <f ca="1">IF(A243=1,"Verbessern",BerM1!AT243+BerM2!AT243+BerM3!AT243)</f>
        <v>0</v>
      </c>
      <c r="BG243" s="16">
        <f t="shared" ca="1" si="157"/>
        <v>0</v>
      </c>
      <c r="BH243" s="16">
        <f t="shared" ca="1" si="158"/>
        <v>0</v>
      </c>
      <c r="BI243" s="16">
        <f t="shared" ca="1" si="159"/>
        <v>0</v>
      </c>
      <c r="BJ243" s="16">
        <f t="shared" ca="1" si="160"/>
        <v>0</v>
      </c>
      <c r="BK243" s="16">
        <f t="shared" ca="1" si="142"/>
        <v>0</v>
      </c>
      <c r="BL243" s="6">
        <f t="shared" ca="1" si="143"/>
        <v>0</v>
      </c>
      <c r="BM243" s="92">
        <f t="shared" ca="1" si="161"/>
        <v>0</v>
      </c>
      <c r="BN243" s="16">
        <f t="shared" ca="1" si="162"/>
        <v>0</v>
      </c>
      <c r="BO243" s="16" t="str">
        <f t="shared" si="163"/>
        <v>OK</v>
      </c>
      <c r="BP243" s="16">
        <f t="shared" si="164"/>
        <v>0</v>
      </c>
      <c r="BQ243" s="93"/>
      <c r="BR243" s="16">
        <f t="shared" si="165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43101</v>
      </c>
      <c r="D244" s="65">
        <f>Ident!F244-C244+1-(INT((CHOOSE(WEEKDAY(C244),0,1,2,3,4,5,6)+(Ident!F244-C244+1))/7))-(INT((CHOOSE(WEEKDAY(C244),6,0,1,2,3,4,5)+(Ident!F244-C244+1))/7))</f>
        <v>-30785</v>
      </c>
      <c r="E244" s="6">
        <f>Kal!B$13-C244+1-(INT((CHOOSE(WEEKDAY(C244),0,1,2,3,4,5,6)+(Kal!B$13-C244+1))/7))-(INT((CHOOSE(WEEKDAY(C244),6,0,1,2,3,4,5)+(Kal!B$13-C244+1))/7))</f>
        <v>65</v>
      </c>
      <c r="F244" s="6">
        <f>Ident!F244-Kal!A$11+1-(INT((CHOOSE(WEEKDAY(Kal!A$11),0,1,2,3,4,5,6)+(Ident!F244-Kal!A$11+1))/7))-(INT((CHOOSE(WEEKDAY(Kal!A$11),6,0,1,2,3,4,5)+(Ident!F244-Kal!A$11+1))/7))</f>
        <v>-30785</v>
      </c>
      <c r="G244" s="6">
        <f>IF(AND(Ident!E244&lt;&gt;0,Ident!F244&lt;&gt;0),D244,IF(AND(Ident!E244&lt;&gt;0,Ident!F244=0),E244,IF(AND(Ident!E244=0,Ident!F244&lt;&gt;0),F244,ad5kw)))</f>
        <v>65</v>
      </c>
      <c r="H244" s="75">
        <f>ROUND(G244*Ident!L244,2)</f>
        <v>0</v>
      </c>
      <c r="I244" s="82"/>
      <c r="J244" s="73">
        <f>BerM1!W244+BerM2!W244+BerM3!W244</f>
        <v>0</v>
      </c>
      <c r="K244" s="73">
        <f t="shared" si="126"/>
        <v>0</v>
      </c>
      <c r="L244" s="73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6">
        <f>ROUND((BerM1!I244+BerM2!I244+BerM3!I244)/(malu1+malu2+malu3),2)</f>
        <v>0</v>
      </c>
      <c r="Q244" s="6">
        <f>ROUND((BerM1!J244+BerM2!J244+BerM3!J244)/(dima1+dima2+dima3),2)</f>
        <v>0</v>
      </c>
      <c r="R244" s="6">
        <f>ROUND((BerM1!K244+BerM2!K244+BerM3!K244)/(wome1+wome2+wome3),2)</f>
        <v>0</v>
      </c>
      <c r="S244" s="6">
        <f>ROUND((BerM1!L244+BerM2!L244+BerM3!L244)/(doje1+doje2+doje3),2)</f>
        <v>0</v>
      </c>
      <c r="T244" s="6">
        <f>ROUND((BerM1!M244+BerM2!M244+BerM3!M244)/(vrve1+vrve2+vrve3),2)</f>
        <v>0</v>
      </c>
      <c r="U244" s="6">
        <f>ROUND((BerM1!N244+BerM2!N244+BerM3!N244)/(zasa1+zasa2+zasa3),2)</f>
        <v>0</v>
      </c>
      <c r="V244" s="6">
        <f>ROUND((BerM1!O244+BerM2!O244+BerM3!O244)/(zodi1+zodi2+zodi3),2)</f>
        <v>0</v>
      </c>
      <c r="W244" s="6">
        <f>ROUND(('M1-In'!U244+'M2-In'!U244+'M3-In'!U244)*7/(malu1+malu2+malu3+dima1+dima2+dima3+wome1+wome2+wome3+doje1+doje2+doje3+vrve1+vrve2+vrve3+zasa1+zasa2+zasa3+zodi1+zodi2+zodi3),2)</f>
        <v>0</v>
      </c>
      <c r="X244" s="6">
        <f t="shared" si="144"/>
        <v>0</v>
      </c>
      <c r="Y244" s="16">
        <f t="shared" si="145"/>
        <v>0</v>
      </c>
      <c r="Z244" s="42">
        <f t="shared" si="146"/>
        <v>1</v>
      </c>
      <c r="AA244" s="16" t="str">
        <f t="shared" si="147"/>
        <v>Teilzeit</v>
      </c>
      <c r="AB244" s="16">
        <f>'M1-In'!AG244+'M1-In'!AH244+'M2-In'!AG244+'M2-In'!AH244+'M3-In'!AG244+'M3-In'!AH244</f>
        <v>0</v>
      </c>
      <c r="AC244" s="16">
        <f t="shared" si="148"/>
        <v>0</v>
      </c>
      <c r="AD244" s="16">
        <f t="shared" si="129"/>
        <v>0</v>
      </c>
      <c r="AE244" s="16">
        <f>'M1-In'!AI244+'M2-In'!AI244+'M3-In'!AI244</f>
        <v>0</v>
      </c>
      <c r="AF244" s="16">
        <f t="shared" si="149"/>
        <v>0</v>
      </c>
      <c r="AG244" s="16">
        <f t="shared" si="130"/>
        <v>0</v>
      </c>
      <c r="AH244" s="16">
        <f>'M1-In'!AJ244+'M2-In'!AJ244+'M3-In'!AJ244</f>
        <v>0</v>
      </c>
      <c r="AI244" s="16">
        <f t="shared" si="150"/>
        <v>0</v>
      </c>
      <c r="AJ244" s="16">
        <f t="shared" si="131"/>
        <v>0</v>
      </c>
      <c r="AK244" s="16">
        <f>'M1-In'!AK244+'M2-In'!AK244+'M3-In'!AK244</f>
        <v>0</v>
      </c>
      <c r="AL244" s="16">
        <f t="shared" si="151"/>
        <v>0</v>
      </c>
      <c r="AM244" s="16">
        <f t="shared" si="132"/>
        <v>0</v>
      </c>
      <c r="AN244" s="16">
        <f>'M1-In'!AL244+'M2-In'!AL244+'M3-In'!AL244</f>
        <v>0</v>
      </c>
      <c r="AO244" s="16">
        <f t="shared" si="152"/>
        <v>0</v>
      </c>
      <c r="AP244" s="16">
        <f t="shared" si="133"/>
        <v>0</v>
      </c>
      <c r="AQ244" s="16">
        <f>'M1-In'!AM244+'M2-In'!AM244+'M3-In'!AM244</f>
        <v>0</v>
      </c>
      <c r="AR244" s="16">
        <f t="shared" si="153"/>
        <v>0</v>
      </c>
      <c r="AS244" s="16">
        <f t="shared" si="134"/>
        <v>0</v>
      </c>
      <c r="AT244" s="16">
        <f>BerM1!AO244+BerM2!AO244+BerM3!AO244</f>
        <v>0</v>
      </c>
      <c r="AU244" s="16">
        <f t="shared" si="154"/>
        <v>0</v>
      </c>
      <c r="AV244" s="16">
        <f t="shared" si="135"/>
        <v>0</v>
      </c>
      <c r="AW244" s="16">
        <f ca="1">IF(A244=1,"Verbessern",MIN(gmk,BerM1!AQ244+BerM2!AQ244+BerM3!AQ244))</f>
        <v>0</v>
      </c>
      <c r="AX244" s="16">
        <f t="shared" ca="1" si="136"/>
        <v>0</v>
      </c>
      <c r="AY244" s="16">
        <f t="shared" ca="1" si="137"/>
        <v>0</v>
      </c>
      <c r="AZ244" s="16">
        <f t="shared" ca="1" si="138"/>
        <v>0</v>
      </c>
      <c r="BA244" s="6">
        <f t="shared" si="155"/>
        <v>0</v>
      </c>
      <c r="BB244" s="6">
        <f t="shared" si="139"/>
        <v>0</v>
      </c>
      <c r="BC244" s="285">
        <f t="shared" si="156"/>
        <v>0</v>
      </c>
      <c r="BD244" s="16">
        <f t="shared" ca="1" si="140"/>
        <v>0</v>
      </c>
      <c r="BE244" s="42">
        <f t="shared" ca="1" si="141"/>
        <v>0</v>
      </c>
      <c r="BF244" s="16">
        <f ca="1">IF(A244=1,"Verbessern",BerM1!AT244+BerM2!AT244+BerM3!AT244)</f>
        <v>0</v>
      </c>
      <c r="BG244" s="16">
        <f t="shared" ca="1" si="157"/>
        <v>0</v>
      </c>
      <c r="BH244" s="16">
        <f t="shared" ca="1" si="158"/>
        <v>0</v>
      </c>
      <c r="BI244" s="16">
        <f t="shared" ca="1" si="159"/>
        <v>0</v>
      </c>
      <c r="BJ244" s="16">
        <f t="shared" ca="1" si="160"/>
        <v>0</v>
      </c>
      <c r="BK244" s="16">
        <f t="shared" ca="1" si="142"/>
        <v>0</v>
      </c>
      <c r="BL244" s="6">
        <f t="shared" ca="1" si="143"/>
        <v>0</v>
      </c>
      <c r="BM244" s="92">
        <f t="shared" ca="1" si="161"/>
        <v>0</v>
      </c>
      <c r="BN244" s="16">
        <f t="shared" ca="1" si="162"/>
        <v>0</v>
      </c>
      <c r="BO244" s="16" t="str">
        <f t="shared" si="163"/>
        <v>OK</v>
      </c>
      <c r="BP244" s="16">
        <f t="shared" si="164"/>
        <v>0</v>
      </c>
      <c r="BQ244" s="93"/>
      <c r="BR244" s="16">
        <f t="shared" si="165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43101</v>
      </c>
      <c r="D245" s="65">
        <f>Ident!F245-C245+1-(INT((CHOOSE(WEEKDAY(C245),0,1,2,3,4,5,6)+(Ident!F245-C245+1))/7))-(INT((CHOOSE(WEEKDAY(C245),6,0,1,2,3,4,5)+(Ident!F245-C245+1))/7))</f>
        <v>-30785</v>
      </c>
      <c r="E245" s="6">
        <f>Kal!B$13-C245+1-(INT((CHOOSE(WEEKDAY(C245),0,1,2,3,4,5,6)+(Kal!B$13-C245+1))/7))-(INT((CHOOSE(WEEKDAY(C245),6,0,1,2,3,4,5)+(Kal!B$13-C245+1))/7))</f>
        <v>65</v>
      </c>
      <c r="F245" s="6">
        <f>Ident!F245-Kal!A$11+1-(INT((CHOOSE(WEEKDAY(Kal!A$11),0,1,2,3,4,5,6)+(Ident!F245-Kal!A$11+1))/7))-(INT((CHOOSE(WEEKDAY(Kal!A$11),6,0,1,2,3,4,5)+(Ident!F245-Kal!A$11+1))/7))</f>
        <v>-30785</v>
      </c>
      <c r="G245" s="6">
        <f>IF(AND(Ident!E245&lt;&gt;0,Ident!F245&lt;&gt;0),D245,IF(AND(Ident!E245&lt;&gt;0,Ident!F245=0),E245,IF(AND(Ident!E245=0,Ident!F245&lt;&gt;0),F245,ad5kw)))</f>
        <v>65</v>
      </c>
      <c r="H245" s="75">
        <f>ROUND(G245*Ident!L245,2)</f>
        <v>0</v>
      </c>
      <c r="I245" s="82"/>
      <c r="J245" s="73">
        <f>BerM1!W245+BerM2!W245+BerM3!W245</f>
        <v>0</v>
      </c>
      <c r="K245" s="73">
        <f t="shared" si="126"/>
        <v>0</v>
      </c>
      <c r="L245" s="73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6">
        <f>ROUND((BerM1!I245+BerM2!I245+BerM3!I245)/(malu1+malu2+malu3),2)</f>
        <v>0</v>
      </c>
      <c r="Q245" s="6">
        <f>ROUND((BerM1!J245+BerM2!J245+BerM3!J245)/(dima1+dima2+dima3),2)</f>
        <v>0</v>
      </c>
      <c r="R245" s="6">
        <f>ROUND((BerM1!K245+BerM2!K245+BerM3!K245)/(wome1+wome2+wome3),2)</f>
        <v>0</v>
      </c>
      <c r="S245" s="6">
        <f>ROUND((BerM1!L245+BerM2!L245+BerM3!L245)/(doje1+doje2+doje3),2)</f>
        <v>0</v>
      </c>
      <c r="T245" s="6">
        <f>ROUND((BerM1!M245+BerM2!M245+BerM3!M245)/(vrve1+vrve2+vrve3),2)</f>
        <v>0</v>
      </c>
      <c r="U245" s="6">
        <f>ROUND((BerM1!N245+BerM2!N245+BerM3!N245)/(zasa1+zasa2+zasa3),2)</f>
        <v>0</v>
      </c>
      <c r="V245" s="6">
        <f>ROUND((BerM1!O245+BerM2!O245+BerM3!O245)/(zodi1+zodi2+zodi3),2)</f>
        <v>0</v>
      </c>
      <c r="W245" s="6">
        <f>ROUND(('M1-In'!U245+'M2-In'!U245+'M3-In'!U245)*7/(malu1+malu2+malu3+dima1+dima2+dima3+wome1+wome2+wome3+doje1+doje2+doje3+vrve1+vrve2+vrve3+zasa1+zasa2+zasa3+zodi1+zodi2+zodi3),2)</f>
        <v>0</v>
      </c>
      <c r="X245" s="6">
        <f t="shared" si="144"/>
        <v>0</v>
      </c>
      <c r="Y245" s="16">
        <f t="shared" si="145"/>
        <v>0</v>
      </c>
      <c r="Z245" s="42">
        <f t="shared" si="146"/>
        <v>1</v>
      </c>
      <c r="AA245" s="16" t="str">
        <f t="shared" si="147"/>
        <v>Teilzeit</v>
      </c>
      <c r="AB245" s="16">
        <f>'M1-In'!AG245+'M1-In'!AH245+'M2-In'!AG245+'M2-In'!AH245+'M3-In'!AG245+'M3-In'!AH245</f>
        <v>0</v>
      </c>
      <c r="AC245" s="16">
        <f t="shared" si="148"/>
        <v>0</v>
      </c>
      <c r="AD245" s="16">
        <f t="shared" si="129"/>
        <v>0</v>
      </c>
      <c r="AE245" s="16">
        <f>'M1-In'!AI245+'M2-In'!AI245+'M3-In'!AI245</f>
        <v>0</v>
      </c>
      <c r="AF245" s="16">
        <f t="shared" si="149"/>
        <v>0</v>
      </c>
      <c r="AG245" s="16">
        <f t="shared" si="130"/>
        <v>0</v>
      </c>
      <c r="AH245" s="16">
        <f>'M1-In'!AJ245+'M2-In'!AJ245+'M3-In'!AJ245</f>
        <v>0</v>
      </c>
      <c r="AI245" s="16">
        <f t="shared" si="150"/>
        <v>0</v>
      </c>
      <c r="AJ245" s="16">
        <f t="shared" si="131"/>
        <v>0</v>
      </c>
      <c r="AK245" s="16">
        <f>'M1-In'!AK245+'M2-In'!AK245+'M3-In'!AK245</f>
        <v>0</v>
      </c>
      <c r="AL245" s="16">
        <f t="shared" si="151"/>
        <v>0</v>
      </c>
      <c r="AM245" s="16">
        <f t="shared" si="132"/>
        <v>0</v>
      </c>
      <c r="AN245" s="16">
        <f>'M1-In'!AL245+'M2-In'!AL245+'M3-In'!AL245</f>
        <v>0</v>
      </c>
      <c r="AO245" s="16">
        <f t="shared" si="152"/>
        <v>0</v>
      </c>
      <c r="AP245" s="16">
        <f t="shared" si="133"/>
        <v>0</v>
      </c>
      <c r="AQ245" s="16">
        <f>'M1-In'!AM245+'M2-In'!AM245+'M3-In'!AM245</f>
        <v>0</v>
      </c>
      <c r="AR245" s="16">
        <f t="shared" si="153"/>
        <v>0</v>
      </c>
      <c r="AS245" s="16">
        <f t="shared" si="134"/>
        <v>0</v>
      </c>
      <c r="AT245" s="16">
        <f>BerM1!AO245+BerM2!AO245+BerM3!AO245</f>
        <v>0</v>
      </c>
      <c r="AU245" s="16">
        <f t="shared" si="154"/>
        <v>0</v>
      </c>
      <c r="AV245" s="16">
        <f t="shared" si="135"/>
        <v>0</v>
      </c>
      <c r="AW245" s="16">
        <f ca="1">IF(A245=1,"Verbessern",MIN(gmk,BerM1!AQ245+BerM2!AQ245+BerM3!AQ245))</f>
        <v>0</v>
      </c>
      <c r="AX245" s="16">
        <f t="shared" ca="1" si="136"/>
        <v>0</v>
      </c>
      <c r="AY245" s="16">
        <f t="shared" ca="1" si="137"/>
        <v>0</v>
      </c>
      <c r="AZ245" s="16">
        <f t="shared" ca="1" si="138"/>
        <v>0</v>
      </c>
      <c r="BA245" s="6">
        <f t="shared" si="155"/>
        <v>0</v>
      </c>
      <c r="BB245" s="6">
        <f t="shared" si="139"/>
        <v>0</v>
      </c>
      <c r="BC245" s="285">
        <f t="shared" si="156"/>
        <v>0</v>
      </c>
      <c r="BD245" s="16">
        <f t="shared" ca="1" si="140"/>
        <v>0</v>
      </c>
      <c r="BE245" s="42">
        <f t="shared" ca="1" si="141"/>
        <v>0</v>
      </c>
      <c r="BF245" s="16">
        <f ca="1">IF(A245=1,"Verbessern",BerM1!AT245+BerM2!AT245+BerM3!AT245)</f>
        <v>0</v>
      </c>
      <c r="BG245" s="16">
        <f t="shared" ca="1" si="157"/>
        <v>0</v>
      </c>
      <c r="BH245" s="16">
        <f t="shared" ca="1" si="158"/>
        <v>0</v>
      </c>
      <c r="BI245" s="16">
        <f t="shared" ca="1" si="159"/>
        <v>0</v>
      </c>
      <c r="BJ245" s="16">
        <f t="shared" ca="1" si="160"/>
        <v>0</v>
      </c>
      <c r="BK245" s="16">
        <f t="shared" ca="1" si="142"/>
        <v>0</v>
      </c>
      <c r="BL245" s="6">
        <f t="shared" ca="1" si="143"/>
        <v>0</v>
      </c>
      <c r="BM245" s="92">
        <f t="shared" ca="1" si="161"/>
        <v>0</v>
      </c>
      <c r="BN245" s="16">
        <f t="shared" ca="1" si="162"/>
        <v>0</v>
      </c>
      <c r="BO245" s="16" t="str">
        <f t="shared" si="163"/>
        <v>OK</v>
      </c>
      <c r="BP245" s="16">
        <f t="shared" si="164"/>
        <v>0</v>
      </c>
      <c r="BQ245" s="93"/>
      <c r="BR245" s="16">
        <f t="shared" si="165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43101</v>
      </c>
      <c r="D246" s="65">
        <f>Ident!F246-C246+1-(INT((CHOOSE(WEEKDAY(C246),0,1,2,3,4,5,6)+(Ident!F246-C246+1))/7))-(INT((CHOOSE(WEEKDAY(C246),6,0,1,2,3,4,5)+(Ident!F246-C246+1))/7))</f>
        <v>-30785</v>
      </c>
      <c r="E246" s="6">
        <f>Kal!B$13-C246+1-(INT((CHOOSE(WEEKDAY(C246),0,1,2,3,4,5,6)+(Kal!B$13-C246+1))/7))-(INT((CHOOSE(WEEKDAY(C246),6,0,1,2,3,4,5)+(Kal!B$13-C246+1))/7))</f>
        <v>65</v>
      </c>
      <c r="F246" s="6">
        <f>Ident!F246-Kal!A$11+1-(INT((CHOOSE(WEEKDAY(Kal!A$11),0,1,2,3,4,5,6)+(Ident!F246-Kal!A$11+1))/7))-(INT((CHOOSE(WEEKDAY(Kal!A$11),6,0,1,2,3,4,5)+(Ident!F246-Kal!A$11+1))/7))</f>
        <v>-30785</v>
      </c>
      <c r="G246" s="6">
        <f>IF(AND(Ident!E246&lt;&gt;0,Ident!F246&lt;&gt;0),D246,IF(AND(Ident!E246&lt;&gt;0,Ident!F246=0),E246,IF(AND(Ident!E246=0,Ident!F246&lt;&gt;0),F246,ad5kw)))</f>
        <v>65</v>
      </c>
      <c r="H246" s="75">
        <f>ROUND(G246*Ident!L246,2)</f>
        <v>0</v>
      </c>
      <c r="I246" s="82"/>
      <c r="J246" s="73">
        <f>BerM1!W246+BerM2!W246+BerM3!W246</f>
        <v>0</v>
      </c>
      <c r="K246" s="73">
        <f t="shared" si="126"/>
        <v>0</v>
      </c>
      <c r="L246" s="73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6">
        <f>ROUND((BerM1!I246+BerM2!I246+BerM3!I246)/(malu1+malu2+malu3),2)</f>
        <v>0</v>
      </c>
      <c r="Q246" s="6">
        <f>ROUND((BerM1!J246+BerM2!J246+BerM3!J246)/(dima1+dima2+dima3),2)</f>
        <v>0</v>
      </c>
      <c r="R246" s="6">
        <f>ROUND((BerM1!K246+BerM2!K246+BerM3!K246)/(wome1+wome2+wome3),2)</f>
        <v>0</v>
      </c>
      <c r="S246" s="6">
        <f>ROUND((BerM1!L246+BerM2!L246+BerM3!L246)/(doje1+doje2+doje3),2)</f>
        <v>0</v>
      </c>
      <c r="T246" s="6">
        <f>ROUND((BerM1!M246+BerM2!M246+BerM3!M246)/(vrve1+vrve2+vrve3),2)</f>
        <v>0</v>
      </c>
      <c r="U246" s="6">
        <f>ROUND((BerM1!N246+BerM2!N246+BerM3!N246)/(zasa1+zasa2+zasa3),2)</f>
        <v>0</v>
      </c>
      <c r="V246" s="6">
        <f>ROUND((BerM1!O246+BerM2!O246+BerM3!O246)/(zodi1+zodi2+zodi3),2)</f>
        <v>0</v>
      </c>
      <c r="W246" s="6">
        <f>ROUND(('M1-In'!U246+'M2-In'!U246+'M3-In'!U246)*7/(malu1+malu2+malu3+dima1+dima2+dima3+wome1+wome2+wome3+doje1+doje2+doje3+vrve1+vrve2+vrve3+zasa1+zasa2+zasa3+zodi1+zodi2+zodi3),2)</f>
        <v>0</v>
      </c>
      <c r="X246" s="6">
        <f t="shared" si="144"/>
        <v>0</v>
      </c>
      <c r="Y246" s="16">
        <f t="shared" si="145"/>
        <v>0</v>
      </c>
      <c r="Z246" s="42">
        <f t="shared" si="146"/>
        <v>1</v>
      </c>
      <c r="AA246" s="16" t="str">
        <f t="shared" si="147"/>
        <v>Teilzeit</v>
      </c>
      <c r="AB246" s="16">
        <f>'M1-In'!AG246+'M1-In'!AH246+'M2-In'!AG246+'M2-In'!AH246+'M3-In'!AG246+'M3-In'!AH246</f>
        <v>0</v>
      </c>
      <c r="AC246" s="16">
        <f t="shared" si="148"/>
        <v>0</v>
      </c>
      <c r="AD246" s="16">
        <f t="shared" si="129"/>
        <v>0</v>
      </c>
      <c r="AE246" s="16">
        <f>'M1-In'!AI246+'M2-In'!AI246+'M3-In'!AI246</f>
        <v>0</v>
      </c>
      <c r="AF246" s="16">
        <f t="shared" si="149"/>
        <v>0</v>
      </c>
      <c r="AG246" s="16">
        <f t="shared" si="130"/>
        <v>0</v>
      </c>
      <c r="AH246" s="16">
        <f>'M1-In'!AJ246+'M2-In'!AJ246+'M3-In'!AJ246</f>
        <v>0</v>
      </c>
      <c r="AI246" s="16">
        <f t="shared" si="150"/>
        <v>0</v>
      </c>
      <c r="AJ246" s="16">
        <f t="shared" si="131"/>
        <v>0</v>
      </c>
      <c r="AK246" s="16">
        <f>'M1-In'!AK246+'M2-In'!AK246+'M3-In'!AK246</f>
        <v>0</v>
      </c>
      <c r="AL246" s="16">
        <f t="shared" si="151"/>
        <v>0</v>
      </c>
      <c r="AM246" s="16">
        <f t="shared" si="132"/>
        <v>0</v>
      </c>
      <c r="AN246" s="16">
        <f>'M1-In'!AL246+'M2-In'!AL246+'M3-In'!AL246</f>
        <v>0</v>
      </c>
      <c r="AO246" s="16">
        <f t="shared" si="152"/>
        <v>0</v>
      </c>
      <c r="AP246" s="16">
        <f t="shared" si="133"/>
        <v>0</v>
      </c>
      <c r="AQ246" s="16">
        <f>'M1-In'!AM246+'M2-In'!AM246+'M3-In'!AM246</f>
        <v>0</v>
      </c>
      <c r="AR246" s="16">
        <f t="shared" si="153"/>
        <v>0</v>
      </c>
      <c r="AS246" s="16">
        <f t="shared" si="134"/>
        <v>0</v>
      </c>
      <c r="AT246" s="16">
        <f>BerM1!AO246+BerM2!AO246+BerM3!AO246</f>
        <v>0</v>
      </c>
      <c r="AU246" s="16">
        <f t="shared" si="154"/>
        <v>0</v>
      </c>
      <c r="AV246" s="16">
        <f t="shared" si="135"/>
        <v>0</v>
      </c>
      <c r="AW246" s="16">
        <f ca="1">IF(A246=1,"Verbessern",MIN(gmk,BerM1!AQ246+BerM2!AQ246+BerM3!AQ246))</f>
        <v>0</v>
      </c>
      <c r="AX246" s="16">
        <f t="shared" ca="1" si="136"/>
        <v>0</v>
      </c>
      <c r="AY246" s="16">
        <f t="shared" ca="1" si="137"/>
        <v>0</v>
      </c>
      <c r="AZ246" s="16">
        <f t="shared" ca="1" si="138"/>
        <v>0</v>
      </c>
      <c r="BA246" s="6">
        <f t="shared" si="155"/>
        <v>0</v>
      </c>
      <c r="BB246" s="6">
        <f t="shared" si="139"/>
        <v>0</v>
      </c>
      <c r="BC246" s="285">
        <f t="shared" si="156"/>
        <v>0</v>
      </c>
      <c r="BD246" s="16">
        <f t="shared" ca="1" si="140"/>
        <v>0</v>
      </c>
      <c r="BE246" s="42">
        <f t="shared" ca="1" si="141"/>
        <v>0</v>
      </c>
      <c r="BF246" s="16">
        <f ca="1">IF(A246=1,"Verbessern",BerM1!AT246+BerM2!AT246+BerM3!AT246)</f>
        <v>0</v>
      </c>
      <c r="BG246" s="16">
        <f t="shared" ca="1" si="157"/>
        <v>0</v>
      </c>
      <c r="BH246" s="16">
        <f t="shared" ca="1" si="158"/>
        <v>0</v>
      </c>
      <c r="BI246" s="16">
        <f t="shared" ca="1" si="159"/>
        <v>0</v>
      </c>
      <c r="BJ246" s="16">
        <f t="shared" ca="1" si="160"/>
        <v>0</v>
      </c>
      <c r="BK246" s="16">
        <f t="shared" ca="1" si="142"/>
        <v>0</v>
      </c>
      <c r="BL246" s="6">
        <f t="shared" ca="1" si="143"/>
        <v>0</v>
      </c>
      <c r="BM246" s="92">
        <f t="shared" ca="1" si="161"/>
        <v>0</v>
      </c>
      <c r="BN246" s="16">
        <f t="shared" ca="1" si="162"/>
        <v>0</v>
      </c>
      <c r="BO246" s="16" t="str">
        <f t="shared" si="163"/>
        <v>OK</v>
      </c>
      <c r="BP246" s="16">
        <f t="shared" si="164"/>
        <v>0</v>
      </c>
      <c r="BQ246" s="93"/>
      <c r="BR246" s="16">
        <f t="shared" si="165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43101</v>
      </c>
      <c r="D247" s="65">
        <f>Ident!F247-C247+1-(INT((CHOOSE(WEEKDAY(C247),0,1,2,3,4,5,6)+(Ident!F247-C247+1))/7))-(INT((CHOOSE(WEEKDAY(C247),6,0,1,2,3,4,5)+(Ident!F247-C247+1))/7))</f>
        <v>-30785</v>
      </c>
      <c r="E247" s="6">
        <f>Kal!B$13-C247+1-(INT((CHOOSE(WEEKDAY(C247),0,1,2,3,4,5,6)+(Kal!B$13-C247+1))/7))-(INT((CHOOSE(WEEKDAY(C247),6,0,1,2,3,4,5)+(Kal!B$13-C247+1))/7))</f>
        <v>65</v>
      </c>
      <c r="F247" s="6">
        <f>Ident!F247-Kal!A$11+1-(INT((CHOOSE(WEEKDAY(Kal!A$11),0,1,2,3,4,5,6)+(Ident!F247-Kal!A$11+1))/7))-(INT((CHOOSE(WEEKDAY(Kal!A$11),6,0,1,2,3,4,5)+(Ident!F247-Kal!A$11+1))/7))</f>
        <v>-30785</v>
      </c>
      <c r="G247" s="6">
        <f>IF(AND(Ident!E247&lt;&gt;0,Ident!F247&lt;&gt;0),D247,IF(AND(Ident!E247&lt;&gt;0,Ident!F247=0),E247,IF(AND(Ident!E247=0,Ident!F247&lt;&gt;0),F247,ad5kw)))</f>
        <v>65</v>
      </c>
      <c r="H247" s="75">
        <f>ROUND(G247*Ident!L247,2)</f>
        <v>0</v>
      </c>
      <c r="I247" s="82"/>
      <c r="J247" s="73">
        <f>BerM1!W247+BerM2!W247+BerM3!W247</f>
        <v>0</v>
      </c>
      <c r="K247" s="73">
        <f t="shared" si="126"/>
        <v>0</v>
      </c>
      <c r="L247" s="73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6">
        <f>ROUND((BerM1!I247+BerM2!I247+BerM3!I247)/(malu1+malu2+malu3),2)</f>
        <v>0</v>
      </c>
      <c r="Q247" s="6">
        <f>ROUND((BerM1!J247+BerM2!J247+BerM3!J247)/(dima1+dima2+dima3),2)</f>
        <v>0</v>
      </c>
      <c r="R247" s="6">
        <f>ROUND((BerM1!K247+BerM2!K247+BerM3!K247)/(wome1+wome2+wome3),2)</f>
        <v>0</v>
      </c>
      <c r="S247" s="6">
        <f>ROUND((BerM1!L247+BerM2!L247+BerM3!L247)/(doje1+doje2+doje3),2)</f>
        <v>0</v>
      </c>
      <c r="T247" s="6">
        <f>ROUND((BerM1!M247+BerM2!M247+BerM3!M247)/(vrve1+vrve2+vrve3),2)</f>
        <v>0</v>
      </c>
      <c r="U247" s="6">
        <f>ROUND((BerM1!N247+BerM2!N247+BerM3!N247)/(zasa1+zasa2+zasa3),2)</f>
        <v>0</v>
      </c>
      <c r="V247" s="6">
        <f>ROUND((BerM1!O247+BerM2!O247+BerM3!O247)/(zodi1+zodi2+zodi3),2)</f>
        <v>0</v>
      </c>
      <c r="W247" s="6">
        <f>ROUND(('M1-In'!U247+'M2-In'!U247+'M3-In'!U247)*7/(malu1+malu2+malu3+dima1+dima2+dima3+wome1+wome2+wome3+doje1+doje2+doje3+vrve1+vrve2+vrve3+zasa1+zasa2+zasa3+zodi1+zodi2+zodi3),2)</f>
        <v>0</v>
      </c>
      <c r="X247" s="6">
        <f t="shared" si="144"/>
        <v>0</v>
      </c>
      <c r="Y247" s="16">
        <f t="shared" si="145"/>
        <v>0</v>
      </c>
      <c r="Z247" s="42">
        <f t="shared" si="146"/>
        <v>1</v>
      </c>
      <c r="AA247" s="16" t="str">
        <f t="shared" si="147"/>
        <v>Teilzeit</v>
      </c>
      <c r="AB247" s="16">
        <f>'M1-In'!AG247+'M1-In'!AH247+'M2-In'!AG247+'M2-In'!AH247+'M3-In'!AG247+'M3-In'!AH247</f>
        <v>0</v>
      </c>
      <c r="AC247" s="16">
        <f t="shared" si="148"/>
        <v>0</v>
      </c>
      <c r="AD247" s="16">
        <f t="shared" si="129"/>
        <v>0</v>
      </c>
      <c r="AE247" s="16">
        <f>'M1-In'!AI247+'M2-In'!AI247+'M3-In'!AI247</f>
        <v>0</v>
      </c>
      <c r="AF247" s="16">
        <f t="shared" si="149"/>
        <v>0</v>
      </c>
      <c r="AG247" s="16">
        <f t="shared" si="130"/>
        <v>0</v>
      </c>
      <c r="AH247" s="16">
        <f>'M1-In'!AJ247+'M2-In'!AJ247+'M3-In'!AJ247</f>
        <v>0</v>
      </c>
      <c r="AI247" s="16">
        <f t="shared" si="150"/>
        <v>0</v>
      </c>
      <c r="AJ247" s="16">
        <f t="shared" si="131"/>
        <v>0</v>
      </c>
      <c r="AK247" s="16">
        <f>'M1-In'!AK247+'M2-In'!AK247+'M3-In'!AK247</f>
        <v>0</v>
      </c>
      <c r="AL247" s="16">
        <f t="shared" si="151"/>
        <v>0</v>
      </c>
      <c r="AM247" s="16">
        <f t="shared" si="132"/>
        <v>0</v>
      </c>
      <c r="AN247" s="16">
        <f>'M1-In'!AL247+'M2-In'!AL247+'M3-In'!AL247</f>
        <v>0</v>
      </c>
      <c r="AO247" s="16">
        <f t="shared" si="152"/>
        <v>0</v>
      </c>
      <c r="AP247" s="16">
        <f t="shared" si="133"/>
        <v>0</v>
      </c>
      <c r="AQ247" s="16">
        <f>'M1-In'!AM247+'M2-In'!AM247+'M3-In'!AM247</f>
        <v>0</v>
      </c>
      <c r="AR247" s="16">
        <f t="shared" si="153"/>
        <v>0</v>
      </c>
      <c r="AS247" s="16">
        <f t="shared" si="134"/>
        <v>0</v>
      </c>
      <c r="AT247" s="16">
        <f>BerM1!AO247+BerM2!AO247+BerM3!AO247</f>
        <v>0</v>
      </c>
      <c r="AU247" s="16">
        <f t="shared" si="154"/>
        <v>0</v>
      </c>
      <c r="AV247" s="16">
        <f t="shared" si="135"/>
        <v>0</v>
      </c>
      <c r="AW247" s="16">
        <f ca="1">IF(A247=1,"Verbessern",MIN(gmk,BerM1!AQ247+BerM2!AQ247+BerM3!AQ247))</f>
        <v>0</v>
      </c>
      <c r="AX247" s="16">
        <f t="shared" ca="1" si="136"/>
        <v>0</v>
      </c>
      <c r="AY247" s="16">
        <f t="shared" ca="1" si="137"/>
        <v>0</v>
      </c>
      <c r="AZ247" s="16">
        <f t="shared" ca="1" si="138"/>
        <v>0</v>
      </c>
      <c r="BA247" s="6">
        <f t="shared" si="155"/>
        <v>0</v>
      </c>
      <c r="BB247" s="6">
        <f t="shared" si="139"/>
        <v>0</v>
      </c>
      <c r="BC247" s="285">
        <f t="shared" si="156"/>
        <v>0</v>
      </c>
      <c r="BD247" s="16">
        <f t="shared" ca="1" si="140"/>
        <v>0</v>
      </c>
      <c r="BE247" s="42">
        <f t="shared" ca="1" si="141"/>
        <v>0</v>
      </c>
      <c r="BF247" s="16">
        <f ca="1">IF(A247=1,"Verbessern",BerM1!AT247+BerM2!AT247+BerM3!AT247)</f>
        <v>0</v>
      </c>
      <c r="BG247" s="16">
        <f t="shared" ca="1" si="157"/>
        <v>0</v>
      </c>
      <c r="BH247" s="16">
        <f t="shared" ca="1" si="158"/>
        <v>0</v>
      </c>
      <c r="BI247" s="16">
        <f t="shared" ca="1" si="159"/>
        <v>0</v>
      </c>
      <c r="BJ247" s="16">
        <f t="shared" ca="1" si="160"/>
        <v>0</v>
      </c>
      <c r="BK247" s="16">
        <f t="shared" ca="1" si="142"/>
        <v>0</v>
      </c>
      <c r="BL247" s="6">
        <f t="shared" ca="1" si="143"/>
        <v>0</v>
      </c>
      <c r="BM247" s="92">
        <f t="shared" ca="1" si="161"/>
        <v>0</v>
      </c>
      <c r="BN247" s="16">
        <f t="shared" ca="1" si="162"/>
        <v>0</v>
      </c>
      <c r="BO247" s="16" t="str">
        <f t="shared" si="163"/>
        <v>OK</v>
      </c>
      <c r="BP247" s="16">
        <f t="shared" si="164"/>
        <v>0</v>
      </c>
      <c r="BQ247" s="93"/>
      <c r="BR247" s="16">
        <f t="shared" si="165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43101</v>
      </c>
      <c r="D248" s="65">
        <f>Ident!F248-C248+1-(INT((CHOOSE(WEEKDAY(C248),0,1,2,3,4,5,6)+(Ident!F248-C248+1))/7))-(INT((CHOOSE(WEEKDAY(C248),6,0,1,2,3,4,5)+(Ident!F248-C248+1))/7))</f>
        <v>-30785</v>
      </c>
      <c r="E248" s="6">
        <f>Kal!B$13-C248+1-(INT((CHOOSE(WEEKDAY(C248),0,1,2,3,4,5,6)+(Kal!B$13-C248+1))/7))-(INT((CHOOSE(WEEKDAY(C248),6,0,1,2,3,4,5)+(Kal!B$13-C248+1))/7))</f>
        <v>65</v>
      </c>
      <c r="F248" s="6">
        <f>Ident!F248-Kal!A$11+1-(INT((CHOOSE(WEEKDAY(Kal!A$11),0,1,2,3,4,5,6)+(Ident!F248-Kal!A$11+1))/7))-(INT((CHOOSE(WEEKDAY(Kal!A$11),6,0,1,2,3,4,5)+(Ident!F248-Kal!A$11+1))/7))</f>
        <v>-30785</v>
      </c>
      <c r="G248" s="6">
        <f>IF(AND(Ident!E248&lt;&gt;0,Ident!F248&lt;&gt;0),D248,IF(AND(Ident!E248&lt;&gt;0,Ident!F248=0),E248,IF(AND(Ident!E248=0,Ident!F248&lt;&gt;0),F248,ad5kw)))</f>
        <v>65</v>
      </c>
      <c r="H248" s="75">
        <f>ROUND(G248*Ident!L248,2)</f>
        <v>0</v>
      </c>
      <c r="I248" s="82"/>
      <c r="J248" s="73">
        <f>BerM1!W248+BerM2!W248+BerM3!W248</f>
        <v>0</v>
      </c>
      <c r="K248" s="73">
        <f t="shared" si="126"/>
        <v>0</v>
      </c>
      <c r="L248" s="73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6">
        <f>ROUND((BerM1!I248+BerM2!I248+BerM3!I248)/(malu1+malu2+malu3),2)</f>
        <v>0</v>
      </c>
      <c r="Q248" s="6">
        <f>ROUND((BerM1!J248+BerM2!J248+BerM3!J248)/(dima1+dima2+dima3),2)</f>
        <v>0</v>
      </c>
      <c r="R248" s="6">
        <f>ROUND((BerM1!K248+BerM2!K248+BerM3!K248)/(wome1+wome2+wome3),2)</f>
        <v>0</v>
      </c>
      <c r="S248" s="6">
        <f>ROUND((BerM1!L248+BerM2!L248+BerM3!L248)/(doje1+doje2+doje3),2)</f>
        <v>0</v>
      </c>
      <c r="T248" s="6">
        <f>ROUND((BerM1!M248+BerM2!M248+BerM3!M248)/(vrve1+vrve2+vrve3),2)</f>
        <v>0</v>
      </c>
      <c r="U248" s="6">
        <f>ROUND((BerM1!N248+BerM2!N248+BerM3!N248)/(zasa1+zasa2+zasa3),2)</f>
        <v>0</v>
      </c>
      <c r="V248" s="6">
        <f>ROUND((BerM1!O248+BerM2!O248+BerM3!O248)/(zodi1+zodi2+zodi3),2)</f>
        <v>0</v>
      </c>
      <c r="W248" s="6">
        <f>ROUND(('M1-In'!U248+'M2-In'!U248+'M3-In'!U248)*7/(malu1+malu2+malu3+dima1+dima2+dima3+wome1+wome2+wome3+doje1+doje2+doje3+vrve1+vrve2+vrve3+zasa1+zasa2+zasa3+zodi1+zodi2+zodi3),2)</f>
        <v>0</v>
      </c>
      <c r="X248" s="6">
        <f t="shared" si="144"/>
        <v>0</v>
      </c>
      <c r="Y248" s="16">
        <f t="shared" si="145"/>
        <v>0</v>
      </c>
      <c r="Z248" s="42">
        <f t="shared" si="146"/>
        <v>1</v>
      </c>
      <c r="AA248" s="16" t="str">
        <f t="shared" si="147"/>
        <v>Teilzeit</v>
      </c>
      <c r="AB248" s="16">
        <f>'M1-In'!AG248+'M1-In'!AH248+'M2-In'!AG248+'M2-In'!AH248+'M3-In'!AG248+'M3-In'!AH248</f>
        <v>0</v>
      </c>
      <c r="AC248" s="16">
        <f t="shared" si="148"/>
        <v>0</v>
      </c>
      <c r="AD248" s="16">
        <f t="shared" si="129"/>
        <v>0</v>
      </c>
      <c r="AE248" s="16">
        <f>'M1-In'!AI248+'M2-In'!AI248+'M3-In'!AI248</f>
        <v>0</v>
      </c>
      <c r="AF248" s="16">
        <f t="shared" si="149"/>
        <v>0</v>
      </c>
      <c r="AG248" s="16">
        <f t="shared" si="130"/>
        <v>0</v>
      </c>
      <c r="AH248" s="16">
        <f>'M1-In'!AJ248+'M2-In'!AJ248+'M3-In'!AJ248</f>
        <v>0</v>
      </c>
      <c r="AI248" s="16">
        <f t="shared" si="150"/>
        <v>0</v>
      </c>
      <c r="AJ248" s="16">
        <f t="shared" si="131"/>
        <v>0</v>
      </c>
      <c r="AK248" s="16">
        <f>'M1-In'!AK248+'M2-In'!AK248+'M3-In'!AK248</f>
        <v>0</v>
      </c>
      <c r="AL248" s="16">
        <f t="shared" si="151"/>
        <v>0</v>
      </c>
      <c r="AM248" s="16">
        <f t="shared" si="132"/>
        <v>0</v>
      </c>
      <c r="AN248" s="16">
        <f>'M1-In'!AL248+'M2-In'!AL248+'M3-In'!AL248</f>
        <v>0</v>
      </c>
      <c r="AO248" s="16">
        <f t="shared" si="152"/>
        <v>0</v>
      </c>
      <c r="AP248" s="16">
        <f t="shared" si="133"/>
        <v>0</v>
      </c>
      <c r="AQ248" s="16">
        <f>'M1-In'!AM248+'M2-In'!AM248+'M3-In'!AM248</f>
        <v>0</v>
      </c>
      <c r="AR248" s="16">
        <f t="shared" si="153"/>
        <v>0</v>
      </c>
      <c r="AS248" s="16">
        <f t="shared" si="134"/>
        <v>0</v>
      </c>
      <c r="AT248" s="16">
        <f>BerM1!AO248+BerM2!AO248+BerM3!AO248</f>
        <v>0</v>
      </c>
      <c r="AU248" s="16">
        <f t="shared" si="154"/>
        <v>0</v>
      </c>
      <c r="AV248" s="16">
        <f t="shared" si="135"/>
        <v>0</v>
      </c>
      <c r="AW248" s="16">
        <f ca="1">IF(A248=1,"Verbessern",MIN(gmk,BerM1!AQ248+BerM2!AQ248+BerM3!AQ248))</f>
        <v>0</v>
      </c>
      <c r="AX248" s="16">
        <f t="shared" ca="1" si="136"/>
        <v>0</v>
      </c>
      <c r="AY248" s="16">
        <f t="shared" ca="1" si="137"/>
        <v>0</v>
      </c>
      <c r="AZ248" s="16">
        <f t="shared" ca="1" si="138"/>
        <v>0</v>
      </c>
      <c r="BA248" s="6">
        <f t="shared" si="155"/>
        <v>0</v>
      </c>
      <c r="BB248" s="6">
        <f t="shared" si="139"/>
        <v>0</v>
      </c>
      <c r="BC248" s="285">
        <f t="shared" si="156"/>
        <v>0</v>
      </c>
      <c r="BD248" s="16">
        <f t="shared" ca="1" si="140"/>
        <v>0</v>
      </c>
      <c r="BE248" s="42">
        <f t="shared" ca="1" si="141"/>
        <v>0</v>
      </c>
      <c r="BF248" s="16">
        <f ca="1">IF(A248=1,"Verbessern",BerM1!AT248+BerM2!AT248+BerM3!AT248)</f>
        <v>0</v>
      </c>
      <c r="BG248" s="16">
        <f t="shared" ca="1" si="157"/>
        <v>0</v>
      </c>
      <c r="BH248" s="16">
        <f t="shared" ca="1" si="158"/>
        <v>0</v>
      </c>
      <c r="BI248" s="16">
        <f t="shared" ca="1" si="159"/>
        <v>0</v>
      </c>
      <c r="BJ248" s="16">
        <f t="shared" ca="1" si="160"/>
        <v>0</v>
      </c>
      <c r="BK248" s="16">
        <f t="shared" ca="1" si="142"/>
        <v>0</v>
      </c>
      <c r="BL248" s="6">
        <f t="shared" ca="1" si="143"/>
        <v>0</v>
      </c>
      <c r="BM248" s="92">
        <f t="shared" ca="1" si="161"/>
        <v>0</v>
      </c>
      <c r="BN248" s="16">
        <f t="shared" ca="1" si="162"/>
        <v>0</v>
      </c>
      <c r="BO248" s="16" t="str">
        <f t="shared" si="163"/>
        <v>OK</v>
      </c>
      <c r="BP248" s="16">
        <f t="shared" si="164"/>
        <v>0</v>
      </c>
      <c r="BQ248" s="93"/>
      <c r="BR248" s="16">
        <f t="shared" si="165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43101</v>
      </c>
      <c r="D249" s="65">
        <f>Ident!F249-C249+1-(INT((CHOOSE(WEEKDAY(C249),0,1,2,3,4,5,6)+(Ident!F249-C249+1))/7))-(INT((CHOOSE(WEEKDAY(C249),6,0,1,2,3,4,5)+(Ident!F249-C249+1))/7))</f>
        <v>-30785</v>
      </c>
      <c r="E249" s="6">
        <f>Kal!B$13-C249+1-(INT((CHOOSE(WEEKDAY(C249),0,1,2,3,4,5,6)+(Kal!B$13-C249+1))/7))-(INT((CHOOSE(WEEKDAY(C249),6,0,1,2,3,4,5)+(Kal!B$13-C249+1))/7))</f>
        <v>65</v>
      </c>
      <c r="F249" s="6">
        <f>Ident!F249-Kal!A$11+1-(INT((CHOOSE(WEEKDAY(Kal!A$11),0,1,2,3,4,5,6)+(Ident!F249-Kal!A$11+1))/7))-(INT((CHOOSE(WEEKDAY(Kal!A$11),6,0,1,2,3,4,5)+(Ident!F249-Kal!A$11+1))/7))</f>
        <v>-30785</v>
      </c>
      <c r="G249" s="6">
        <f>IF(AND(Ident!E249&lt;&gt;0,Ident!F249&lt;&gt;0),D249,IF(AND(Ident!E249&lt;&gt;0,Ident!F249=0),E249,IF(AND(Ident!E249=0,Ident!F249&lt;&gt;0),F249,ad5kw)))</f>
        <v>65</v>
      </c>
      <c r="H249" s="75">
        <f>ROUND(G249*Ident!L249,2)</f>
        <v>0</v>
      </c>
      <c r="I249" s="82"/>
      <c r="J249" s="73">
        <f>BerM1!W249+BerM2!W249+BerM3!W249</f>
        <v>0</v>
      </c>
      <c r="K249" s="73">
        <f t="shared" si="126"/>
        <v>0</v>
      </c>
      <c r="L249" s="73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6">
        <f>ROUND((BerM1!I249+BerM2!I249+BerM3!I249)/(malu1+malu2+malu3),2)</f>
        <v>0</v>
      </c>
      <c r="Q249" s="6">
        <f>ROUND((BerM1!J249+BerM2!J249+BerM3!J249)/(dima1+dima2+dima3),2)</f>
        <v>0</v>
      </c>
      <c r="R249" s="6">
        <f>ROUND((BerM1!K249+BerM2!K249+BerM3!K249)/(wome1+wome2+wome3),2)</f>
        <v>0</v>
      </c>
      <c r="S249" s="6">
        <f>ROUND((BerM1!L249+BerM2!L249+BerM3!L249)/(doje1+doje2+doje3),2)</f>
        <v>0</v>
      </c>
      <c r="T249" s="6">
        <f>ROUND((BerM1!M249+BerM2!M249+BerM3!M249)/(vrve1+vrve2+vrve3),2)</f>
        <v>0</v>
      </c>
      <c r="U249" s="6">
        <f>ROUND((BerM1!N249+BerM2!N249+BerM3!N249)/(zasa1+zasa2+zasa3),2)</f>
        <v>0</v>
      </c>
      <c r="V249" s="6">
        <f>ROUND((BerM1!O249+BerM2!O249+BerM3!O249)/(zodi1+zodi2+zodi3),2)</f>
        <v>0</v>
      </c>
      <c r="W249" s="6">
        <f>ROUND(('M1-In'!U249+'M2-In'!U249+'M3-In'!U249)*7/(malu1+malu2+malu3+dima1+dima2+dima3+wome1+wome2+wome3+doje1+doje2+doje3+vrve1+vrve2+vrve3+zasa1+zasa2+zasa3+zodi1+zodi2+zodi3),2)</f>
        <v>0</v>
      </c>
      <c r="X249" s="6">
        <f t="shared" si="144"/>
        <v>0</v>
      </c>
      <c r="Y249" s="16">
        <f t="shared" si="145"/>
        <v>0</v>
      </c>
      <c r="Z249" s="42">
        <f t="shared" si="146"/>
        <v>1</v>
      </c>
      <c r="AA249" s="16" t="str">
        <f t="shared" si="147"/>
        <v>Teilzeit</v>
      </c>
      <c r="AB249" s="16">
        <f>'M1-In'!AG249+'M1-In'!AH249+'M2-In'!AG249+'M2-In'!AH249+'M3-In'!AG249+'M3-In'!AH249</f>
        <v>0</v>
      </c>
      <c r="AC249" s="16">
        <f t="shared" si="148"/>
        <v>0</v>
      </c>
      <c r="AD249" s="16">
        <f t="shared" si="129"/>
        <v>0</v>
      </c>
      <c r="AE249" s="16">
        <f>'M1-In'!AI249+'M2-In'!AI249+'M3-In'!AI249</f>
        <v>0</v>
      </c>
      <c r="AF249" s="16">
        <f t="shared" si="149"/>
        <v>0</v>
      </c>
      <c r="AG249" s="16">
        <f t="shared" si="130"/>
        <v>0</v>
      </c>
      <c r="AH249" s="16">
        <f>'M1-In'!AJ249+'M2-In'!AJ249+'M3-In'!AJ249</f>
        <v>0</v>
      </c>
      <c r="AI249" s="16">
        <f t="shared" si="150"/>
        <v>0</v>
      </c>
      <c r="AJ249" s="16">
        <f t="shared" si="131"/>
        <v>0</v>
      </c>
      <c r="AK249" s="16">
        <f>'M1-In'!AK249+'M2-In'!AK249+'M3-In'!AK249</f>
        <v>0</v>
      </c>
      <c r="AL249" s="16">
        <f t="shared" si="151"/>
        <v>0</v>
      </c>
      <c r="AM249" s="16">
        <f t="shared" si="132"/>
        <v>0</v>
      </c>
      <c r="AN249" s="16">
        <f>'M1-In'!AL249+'M2-In'!AL249+'M3-In'!AL249</f>
        <v>0</v>
      </c>
      <c r="AO249" s="16">
        <f t="shared" si="152"/>
        <v>0</v>
      </c>
      <c r="AP249" s="16">
        <f t="shared" si="133"/>
        <v>0</v>
      </c>
      <c r="AQ249" s="16">
        <f>'M1-In'!AM249+'M2-In'!AM249+'M3-In'!AM249</f>
        <v>0</v>
      </c>
      <c r="AR249" s="16">
        <f t="shared" si="153"/>
        <v>0</v>
      </c>
      <c r="AS249" s="16">
        <f t="shared" si="134"/>
        <v>0</v>
      </c>
      <c r="AT249" s="16">
        <f>BerM1!AO249+BerM2!AO249+BerM3!AO249</f>
        <v>0</v>
      </c>
      <c r="AU249" s="16">
        <f t="shared" si="154"/>
        <v>0</v>
      </c>
      <c r="AV249" s="16">
        <f t="shared" si="135"/>
        <v>0</v>
      </c>
      <c r="AW249" s="16">
        <f ca="1">IF(A249=1,"Verbessern",MIN(gmk,BerM1!AQ249+BerM2!AQ249+BerM3!AQ249))</f>
        <v>0</v>
      </c>
      <c r="AX249" s="16">
        <f t="shared" ca="1" si="136"/>
        <v>0</v>
      </c>
      <c r="AY249" s="16">
        <f t="shared" ca="1" si="137"/>
        <v>0</v>
      </c>
      <c r="AZ249" s="16">
        <f t="shared" ca="1" si="138"/>
        <v>0</v>
      </c>
      <c r="BA249" s="6">
        <f t="shared" si="155"/>
        <v>0</v>
      </c>
      <c r="BB249" s="6">
        <f t="shared" si="139"/>
        <v>0</v>
      </c>
      <c r="BC249" s="285">
        <f t="shared" si="156"/>
        <v>0</v>
      </c>
      <c r="BD249" s="16">
        <f t="shared" ca="1" si="140"/>
        <v>0</v>
      </c>
      <c r="BE249" s="42">
        <f t="shared" ca="1" si="141"/>
        <v>0</v>
      </c>
      <c r="BF249" s="16">
        <f ca="1">IF(A249=1,"Verbessern",BerM1!AT249+BerM2!AT249+BerM3!AT249)</f>
        <v>0</v>
      </c>
      <c r="BG249" s="16">
        <f t="shared" ca="1" si="157"/>
        <v>0</v>
      </c>
      <c r="BH249" s="16">
        <f t="shared" ca="1" si="158"/>
        <v>0</v>
      </c>
      <c r="BI249" s="16">
        <f t="shared" ca="1" si="159"/>
        <v>0</v>
      </c>
      <c r="BJ249" s="16">
        <f t="shared" ca="1" si="160"/>
        <v>0</v>
      </c>
      <c r="BK249" s="16">
        <f t="shared" ca="1" si="142"/>
        <v>0</v>
      </c>
      <c r="BL249" s="6">
        <f t="shared" ca="1" si="143"/>
        <v>0</v>
      </c>
      <c r="BM249" s="92">
        <f t="shared" ca="1" si="161"/>
        <v>0</v>
      </c>
      <c r="BN249" s="16">
        <f t="shared" ca="1" si="162"/>
        <v>0</v>
      </c>
      <c r="BO249" s="16" t="str">
        <f t="shared" si="163"/>
        <v>OK</v>
      </c>
      <c r="BP249" s="16">
        <f t="shared" si="164"/>
        <v>0</v>
      </c>
      <c r="BQ249" s="93"/>
      <c r="BR249" s="16">
        <f t="shared" si="165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43101</v>
      </c>
      <c r="D250" s="65">
        <f>Ident!F250-C250+1-(INT((CHOOSE(WEEKDAY(C250),0,1,2,3,4,5,6)+(Ident!F250-C250+1))/7))-(INT((CHOOSE(WEEKDAY(C250),6,0,1,2,3,4,5)+(Ident!F250-C250+1))/7))</f>
        <v>-30785</v>
      </c>
      <c r="E250" s="6">
        <f>Kal!B$13-C250+1-(INT((CHOOSE(WEEKDAY(C250),0,1,2,3,4,5,6)+(Kal!B$13-C250+1))/7))-(INT((CHOOSE(WEEKDAY(C250),6,0,1,2,3,4,5)+(Kal!B$13-C250+1))/7))</f>
        <v>65</v>
      </c>
      <c r="F250" s="6">
        <f>Ident!F250-Kal!A$11+1-(INT((CHOOSE(WEEKDAY(Kal!A$11),0,1,2,3,4,5,6)+(Ident!F250-Kal!A$11+1))/7))-(INT((CHOOSE(WEEKDAY(Kal!A$11),6,0,1,2,3,4,5)+(Ident!F250-Kal!A$11+1))/7))</f>
        <v>-30785</v>
      </c>
      <c r="G250" s="6">
        <f>IF(AND(Ident!E250&lt;&gt;0,Ident!F250&lt;&gt;0),D250,IF(AND(Ident!E250&lt;&gt;0,Ident!F250=0),E250,IF(AND(Ident!E250=0,Ident!F250&lt;&gt;0),F250,ad5kw)))</f>
        <v>65</v>
      </c>
      <c r="H250" s="75">
        <f>ROUND(G250*Ident!L250,2)</f>
        <v>0</v>
      </c>
      <c r="I250" s="82"/>
      <c r="J250" s="73">
        <f>BerM1!W250+BerM2!W250+BerM3!W250</f>
        <v>0</v>
      </c>
      <c r="K250" s="73">
        <f t="shared" si="126"/>
        <v>0</v>
      </c>
      <c r="L250" s="73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6">
        <f>ROUND((BerM1!I250+BerM2!I250+BerM3!I250)/(malu1+malu2+malu3),2)</f>
        <v>0</v>
      </c>
      <c r="Q250" s="6">
        <f>ROUND((BerM1!J250+BerM2!J250+BerM3!J250)/(dima1+dima2+dima3),2)</f>
        <v>0</v>
      </c>
      <c r="R250" s="6">
        <f>ROUND((BerM1!K250+BerM2!K250+BerM3!K250)/(wome1+wome2+wome3),2)</f>
        <v>0</v>
      </c>
      <c r="S250" s="6">
        <f>ROUND((BerM1!L250+BerM2!L250+BerM3!L250)/(doje1+doje2+doje3),2)</f>
        <v>0</v>
      </c>
      <c r="T250" s="6">
        <f>ROUND((BerM1!M250+BerM2!M250+BerM3!M250)/(vrve1+vrve2+vrve3),2)</f>
        <v>0</v>
      </c>
      <c r="U250" s="6">
        <f>ROUND((BerM1!N250+BerM2!N250+BerM3!N250)/(zasa1+zasa2+zasa3),2)</f>
        <v>0</v>
      </c>
      <c r="V250" s="6">
        <f>ROUND((BerM1!O250+BerM2!O250+BerM3!O250)/(zodi1+zodi2+zodi3),2)</f>
        <v>0</v>
      </c>
      <c r="W250" s="6">
        <f>ROUND(('M1-In'!U250+'M2-In'!U250+'M3-In'!U250)*7/(malu1+malu2+malu3+dima1+dima2+dima3+wome1+wome2+wome3+doje1+doje2+doje3+vrve1+vrve2+vrve3+zasa1+zasa2+zasa3+zodi1+zodi2+zodi3),2)</f>
        <v>0</v>
      </c>
      <c r="X250" s="6">
        <f t="shared" si="144"/>
        <v>0</v>
      </c>
      <c r="Y250" s="16">
        <f t="shared" si="145"/>
        <v>0</v>
      </c>
      <c r="Z250" s="42">
        <f t="shared" si="146"/>
        <v>1</v>
      </c>
      <c r="AA250" s="16" t="str">
        <f t="shared" si="147"/>
        <v>Teilzeit</v>
      </c>
      <c r="AB250" s="16">
        <f>'M1-In'!AG250+'M1-In'!AH250+'M2-In'!AG250+'M2-In'!AH250+'M3-In'!AG250+'M3-In'!AH250</f>
        <v>0</v>
      </c>
      <c r="AC250" s="16">
        <f t="shared" si="148"/>
        <v>0</v>
      </c>
      <c r="AD250" s="16">
        <f t="shared" si="129"/>
        <v>0</v>
      </c>
      <c r="AE250" s="16">
        <f>'M1-In'!AI250+'M2-In'!AI250+'M3-In'!AI250</f>
        <v>0</v>
      </c>
      <c r="AF250" s="16">
        <f t="shared" si="149"/>
        <v>0</v>
      </c>
      <c r="AG250" s="16">
        <f t="shared" si="130"/>
        <v>0</v>
      </c>
      <c r="AH250" s="16">
        <f>'M1-In'!AJ250+'M2-In'!AJ250+'M3-In'!AJ250</f>
        <v>0</v>
      </c>
      <c r="AI250" s="16">
        <f t="shared" si="150"/>
        <v>0</v>
      </c>
      <c r="AJ250" s="16">
        <f t="shared" si="131"/>
        <v>0</v>
      </c>
      <c r="AK250" s="16">
        <f>'M1-In'!AK250+'M2-In'!AK250+'M3-In'!AK250</f>
        <v>0</v>
      </c>
      <c r="AL250" s="16">
        <f t="shared" si="151"/>
        <v>0</v>
      </c>
      <c r="AM250" s="16">
        <f t="shared" si="132"/>
        <v>0</v>
      </c>
      <c r="AN250" s="16">
        <f>'M1-In'!AL250+'M2-In'!AL250+'M3-In'!AL250</f>
        <v>0</v>
      </c>
      <c r="AO250" s="16">
        <f t="shared" si="152"/>
        <v>0</v>
      </c>
      <c r="AP250" s="16">
        <f t="shared" si="133"/>
        <v>0</v>
      </c>
      <c r="AQ250" s="16">
        <f>'M1-In'!AM250+'M2-In'!AM250+'M3-In'!AM250</f>
        <v>0</v>
      </c>
      <c r="AR250" s="16">
        <f t="shared" si="153"/>
        <v>0</v>
      </c>
      <c r="AS250" s="16">
        <f t="shared" si="134"/>
        <v>0</v>
      </c>
      <c r="AT250" s="16">
        <f>BerM1!AO250+BerM2!AO250+BerM3!AO250</f>
        <v>0</v>
      </c>
      <c r="AU250" s="16">
        <f t="shared" si="154"/>
        <v>0</v>
      </c>
      <c r="AV250" s="16">
        <f t="shared" si="135"/>
        <v>0</v>
      </c>
      <c r="AW250" s="16">
        <f ca="1">IF(A250=1,"Verbessern",MIN(gmk,BerM1!AQ250+BerM2!AQ250+BerM3!AQ250))</f>
        <v>0</v>
      </c>
      <c r="AX250" s="16">
        <f t="shared" ca="1" si="136"/>
        <v>0</v>
      </c>
      <c r="AY250" s="16">
        <f t="shared" ca="1" si="137"/>
        <v>0</v>
      </c>
      <c r="AZ250" s="16">
        <f t="shared" ca="1" si="138"/>
        <v>0</v>
      </c>
      <c r="BA250" s="6">
        <f t="shared" si="155"/>
        <v>0</v>
      </c>
      <c r="BB250" s="6">
        <f t="shared" si="139"/>
        <v>0</v>
      </c>
      <c r="BC250" s="285">
        <f t="shared" si="156"/>
        <v>0</v>
      </c>
      <c r="BD250" s="16">
        <f t="shared" ca="1" si="140"/>
        <v>0</v>
      </c>
      <c r="BE250" s="42">
        <f t="shared" ca="1" si="141"/>
        <v>0</v>
      </c>
      <c r="BF250" s="16">
        <f ca="1">IF(A250=1,"Verbessern",BerM1!AT250+BerM2!AT250+BerM3!AT250)</f>
        <v>0</v>
      </c>
      <c r="BG250" s="16">
        <f t="shared" ca="1" si="157"/>
        <v>0</v>
      </c>
      <c r="BH250" s="16">
        <f t="shared" ca="1" si="158"/>
        <v>0</v>
      </c>
      <c r="BI250" s="16">
        <f t="shared" ca="1" si="159"/>
        <v>0</v>
      </c>
      <c r="BJ250" s="16">
        <f t="shared" ca="1" si="160"/>
        <v>0</v>
      </c>
      <c r="BK250" s="16">
        <f t="shared" ca="1" si="142"/>
        <v>0</v>
      </c>
      <c r="BL250" s="6">
        <f t="shared" ca="1" si="143"/>
        <v>0</v>
      </c>
      <c r="BM250" s="92">
        <f t="shared" ca="1" si="161"/>
        <v>0</v>
      </c>
      <c r="BN250" s="16">
        <f t="shared" ca="1" si="162"/>
        <v>0</v>
      </c>
      <c r="BO250" s="16" t="str">
        <f t="shared" si="163"/>
        <v>OK</v>
      </c>
      <c r="BP250" s="16">
        <f t="shared" si="164"/>
        <v>0</v>
      </c>
      <c r="BQ250" s="93"/>
      <c r="BR250" s="16">
        <f t="shared" si="165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43101</v>
      </c>
      <c r="D251" s="65">
        <f>Ident!F251-C251+1-(INT((CHOOSE(WEEKDAY(C251),0,1,2,3,4,5,6)+(Ident!F251-C251+1))/7))-(INT((CHOOSE(WEEKDAY(C251),6,0,1,2,3,4,5)+(Ident!F251-C251+1))/7))</f>
        <v>-30785</v>
      </c>
      <c r="E251" s="6">
        <f>Kal!B$13-C251+1-(INT((CHOOSE(WEEKDAY(C251),0,1,2,3,4,5,6)+(Kal!B$13-C251+1))/7))-(INT((CHOOSE(WEEKDAY(C251),6,0,1,2,3,4,5)+(Kal!B$13-C251+1))/7))</f>
        <v>65</v>
      </c>
      <c r="F251" s="6">
        <f>Ident!F251-Kal!A$11+1-(INT((CHOOSE(WEEKDAY(Kal!A$11),0,1,2,3,4,5,6)+(Ident!F251-Kal!A$11+1))/7))-(INT((CHOOSE(WEEKDAY(Kal!A$11),6,0,1,2,3,4,5)+(Ident!F251-Kal!A$11+1))/7))</f>
        <v>-30785</v>
      </c>
      <c r="G251" s="6">
        <f>IF(AND(Ident!E251&lt;&gt;0,Ident!F251&lt;&gt;0),D251,IF(AND(Ident!E251&lt;&gt;0,Ident!F251=0),E251,IF(AND(Ident!E251=0,Ident!F251&lt;&gt;0),F251,ad5kw)))</f>
        <v>65</v>
      </c>
      <c r="H251" s="75">
        <f>ROUND(G251*Ident!L251,2)</f>
        <v>0</v>
      </c>
      <c r="I251" s="82"/>
      <c r="J251" s="73">
        <f>BerM1!W251+BerM2!W251+BerM3!W251</f>
        <v>0</v>
      </c>
      <c r="K251" s="73">
        <f t="shared" si="126"/>
        <v>0</v>
      </c>
      <c r="L251" s="73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6">
        <f>ROUND((BerM1!I251+BerM2!I251+BerM3!I251)/(malu1+malu2+malu3),2)</f>
        <v>0</v>
      </c>
      <c r="Q251" s="6">
        <f>ROUND((BerM1!J251+BerM2!J251+BerM3!J251)/(dima1+dima2+dima3),2)</f>
        <v>0</v>
      </c>
      <c r="R251" s="6">
        <f>ROUND((BerM1!K251+BerM2!K251+BerM3!K251)/(wome1+wome2+wome3),2)</f>
        <v>0</v>
      </c>
      <c r="S251" s="6">
        <f>ROUND((BerM1!L251+BerM2!L251+BerM3!L251)/(doje1+doje2+doje3),2)</f>
        <v>0</v>
      </c>
      <c r="T251" s="6">
        <f>ROUND((BerM1!M251+BerM2!M251+BerM3!M251)/(vrve1+vrve2+vrve3),2)</f>
        <v>0</v>
      </c>
      <c r="U251" s="6">
        <f>ROUND((BerM1!N251+BerM2!N251+BerM3!N251)/(zasa1+zasa2+zasa3),2)</f>
        <v>0</v>
      </c>
      <c r="V251" s="6">
        <f>ROUND((BerM1!O251+BerM2!O251+BerM3!O251)/(zodi1+zodi2+zodi3),2)</f>
        <v>0</v>
      </c>
      <c r="W251" s="6">
        <f>ROUND(('M1-In'!U251+'M2-In'!U251+'M3-In'!U251)*7/(malu1+malu2+malu3+dima1+dima2+dima3+wome1+wome2+wome3+doje1+doje2+doje3+vrve1+vrve2+vrve3+zasa1+zasa2+zasa3+zodi1+zodi2+zodi3),2)</f>
        <v>0</v>
      </c>
      <c r="X251" s="6">
        <f t="shared" ref="X251:X300" si="169">P251+Q251+R251+S251+T251+U251+V251+W251</f>
        <v>0</v>
      </c>
      <c r="Y251" s="16">
        <f t="shared" si="145"/>
        <v>0</v>
      </c>
      <c r="Z251" s="42">
        <f t="shared" si="146"/>
        <v>1</v>
      </c>
      <c r="AA251" s="16" t="str">
        <f t="shared" si="147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2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6">
        <f t="shared" ref="BA251:BA300" si="186">MIN(ROUND(K251/494,2),1)</f>
        <v>0</v>
      </c>
      <c r="BB251" s="6">
        <f t="shared" si="139"/>
        <v>0</v>
      </c>
      <c r="BC251" s="285">
        <f t="shared" si="156"/>
        <v>0</v>
      </c>
      <c r="BD251" s="16">
        <f t="shared" ca="1" si="140"/>
        <v>0</v>
      </c>
      <c r="BE251" s="42">
        <f t="shared" ca="1" si="141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2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3"/>
      <c r="BR251" s="16">
        <f t="shared" ref="BR251:BR300" si="197" xml:space="preserve"> MIN(K251+AC251+AI251+AL251+AO251+AR251+AU251,494)</f>
        <v>0</v>
      </c>
      <c r="BS251" s="16">
        <f t="shared" ref="BS251:BS300" si="198">K251+AC251</f>
        <v>0</v>
      </c>
      <c r="BT251" s="16">
        <f t="shared" ref="BT251:BT300" si="199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43101</v>
      </c>
      <c r="D252" s="65">
        <f>Ident!F252-C252+1-(INT((CHOOSE(WEEKDAY(C252),0,1,2,3,4,5,6)+(Ident!F252-C252+1))/7))-(INT((CHOOSE(WEEKDAY(C252),6,0,1,2,3,4,5)+(Ident!F252-C252+1))/7))</f>
        <v>-30785</v>
      </c>
      <c r="E252" s="6">
        <f>Kal!B$13-C252+1-(INT((CHOOSE(WEEKDAY(C252),0,1,2,3,4,5,6)+(Kal!B$13-C252+1))/7))-(INT((CHOOSE(WEEKDAY(C252),6,0,1,2,3,4,5)+(Kal!B$13-C252+1))/7))</f>
        <v>65</v>
      </c>
      <c r="F252" s="6">
        <f>Ident!F252-Kal!A$11+1-(INT((CHOOSE(WEEKDAY(Kal!A$11),0,1,2,3,4,5,6)+(Ident!F252-Kal!A$11+1))/7))-(INT((CHOOSE(WEEKDAY(Kal!A$11),6,0,1,2,3,4,5)+(Ident!F252-Kal!A$11+1))/7))</f>
        <v>-30785</v>
      </c>
      <c r="G252" s="6">
        <f>IF(AND(Ident!E252&lt;&gt;0,Ident!F252&lt;&gt;0),D252,IF(AND(Ident!E252&lt;&gt;0,Ident!F252=0),E252,IF(AND(Ident!E252=0,Ident!F252&lt;&gt;0),F252,ad5kw)))</f>
        <v>65</v>
      </c>
      <c r="H252" s="75">
        <f>ROUND(G252*Ident!L252,2)</f>
        <v>0</v>
      </c>
      <c r="I252" s="82"/>
      <c r="J252" s="73">
        <f>BerM1!W252+BerM2!W252+BerM3!W252</f>
        <v>0</v>
      </c>
      <c r="K252" s="73">
        <f t="shared" si="126"/>
        <v>0</v>
      </c>
      <c r="L252" s="73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6">
        <f>ROUND((BerM1!I252+BerM2!I252+BerM3!I252)/(malu1+malu2+malu3),2)</f>
        <v>0</v>
      </c>
      <c r="Q252" s="6">
        <f>ROUND((BerM1!J252+BerM2!J252+BerM3!J252)/(dima1+dima2+dima3),2)</f>
        <v>0</v>
      </c>
      <c r="R252" s="6">
        <f>ROUND((BerM1!K252+BerM2!K252+BerM3!K252)/(wome1+wome2+wome3),2)</f>
        <v>0</v>
      </c>
      <c r="S252" s="6">
        <f>ROUND((BerM1!L252+BerM2!L252+BerM3!L252)/(doje1+doje2+doje3),2)</f>
        <v>0</v>
      </c>
      <c r="T252" s="6">
        <f>ROUND((BerM1!M252+BerM2!M252+BerM3!M252)/(vrve1+vrve2+vrve3),2)</f>
        <v>0</v>
      </c>
      <c r="U252" s="6">
        <f>ROUND((BerM1!N252+BerM2!N252+BerM3!N252)/(zasa1+zasa2+zasa3),2)</f>
        <v>0</v>
      </c>
      <c r="V252" s="6">
        <f>ROUND((BerM1!O252+BerM2!O252+BerM3!O252)/(zodi1+zodi2+zodi3),2)</f>
        <v>0</v>
      </c>
      <c r="W252" s="6">
        <f>ROUND(('M1-In'!U252+'M2-In'!U252+'M3-In'!U252)*7/(malu1+malu2+malu3+dima1+dima2+dima3+wome1+wome2+wome3+doje1+doje2+doje3+vrve1+vrve2+vrve3+zasa1+zasa2+zasa3+zodi1+zodi2+zodi3),2)</f>
        <v>0</v>
      </c>
      <c r="X252" s="6">
        <f t="shared" si="169"/>
        <v>0</v>
      </c>
      <c r="Y252" s="16">
        <f t="shared" si="145"/>
        <v>0</v>
      </c>
      <c r="Z252" s="42">
        <f t="shared" si="146"/>
        <v>1</v>
      </c>
      <c r="AA252" s="16" t="str">
        <f t="shared" si="147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2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6">
        <f t="shared" si="186"/>
        <v>0</v>
      </c>
      <c r="BB252" s="6">
        <f t="shared" si="139"/>
        <v>0</v>
      </c>
      <c r="BC252" s="285">
        <f t="shared" si="156"/>
        <v>0</v>
      </c>
      <c r="BD252" s="16">
        <f t="shared" ca="1" si="140"/>
        <v>0</v>
      </c>
      <c r="BE252" s="42">
        <f t="shared" ca="1" si="141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2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3"/>
      <c r="BR252" s="16">
        <f t="shared" si="197"/>
        <v>0</v>
      </c>
      <c r="BS252" s="16">
        <f t="shared" si="198"/>
        <v>0</v>
      </c>
      <c r="BT252" s="16">
        <f t="shared" si="199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43101</v>
      </c>
      <c r="D253" s="65">
        <f>Ident!F253-C253+1-(INT((CHOOSE(WEEKDAY(C253),0,1,2,3,4,5,6)+(Ident!F253-C253+1))/7))-(INT((CHOOSE(WEEKDAY(C253),6,0,1,2,3,4,5)+(Ident!F253-C253+1))/7))</f>
        <v>-30785</v>
      </c>
      <c r="E253" s="6">
        <f>Kal!B$13-C253+1-(INT((CHOOSE(WEEKDAY(C253),0,1,2,3,4,5,6)+(Kal!B$13-C253+1))/7))-(INT((CHOOSE(WEEKDAY(C253),6,0,1,2,3,4,5)+(Kal!B$13-C253+1))/7))</f>
        <v>65</v>
      </c>
      <c r="F253" s="6">
        <f>Ident!F253-Kal!A$11+1-(INT((CHOOSE(WEEKDAY(Kal!A$11),0,1,2,3,4,5,6)+(Ident!F253-Kal!A$11+1))/7))-(INT((CHOOSE(WEEKDAY(Kal!A$11),6,0,1,2,3,4,5)+(Ident!F253-Kal!A$11+1))/7))</f>
        <v>-30785</v>
      </c>
      <c r="G253" s="6">
        <f>IF(AND(Ident!E253&lt;&gt;0,Ident!F253&lt;&gt;0),D253,IF(AND(Ident!E253&lt;&gt;0,Ident!F253=0),E253,IF(AND(Ident!E253=0,Ident!F253&lt;&gt;0),F253,ad5kw)))</f>
        <v>65</v>
      </c>
      <c r="H253" s="75">
        <f>ROUND(G253*Ident!L253,2)</f>
        <v>0</v>
      </c>
      <c r="I253" s="82"/>
      <c r="J253" s="73">
        <f>BerM1!W253+BerM2!W253+BerM3!W253</f>
        <v>0</v>
      </c>
      <c r="K253" s="73">
        <f t="shared" si="126"/>
        <v>0</v>
      </c>
      <c r="L253" s="73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6">
        <f>ROUND((BerM1!I253+BerM2!I253+BerM3!I253)/(malu1+malu2+malu3),2)</f>
        <v>0</v>
      </c>
      <c r="Q253" s="6">
        <f>ROUND((BerM1!J253+BerM2!J253+BerM3!J253)/(dima1+dima2+dima3),2)</f>
        <v>0</v>
      </c>
      <c r="R253" s="6">
        <f>ROUND((BerM1!K253+BerM2!K253+BerM3!K253)/(wome1+wome2+wome3),2)</f>
        <v>0</v>
      </c>
      <c r="S253" s="6">
        <f>ROUND((BerM1!L253+BerM2!L253+BerM3!L253)/(doje1+doje2+doje3),2)</f>
        <v>0</v>
      </c>
      <c r="T253" s="6">
        <f>ROUND((BerM1!M253+BerM2!M253+BerM3!M253)/(vrve1+vrve2+vrve3),2)</f>
        <v>0</v>
      </c>
      <c r="U253" s="6">
        <f>ROUND((BerM1!N253+BerM2!N253+BerM3!N253)/(zasa1+zasa2+zasa3),2)</f>
        <v>0</v>
      </c>
      <c r="V253" s="6">
        <f>ROUND((BerM1!O253+BerM2!O253+BerM3!O253)/(zodi1+zodi2+zodi3),2)</f>
        <v>0</v>
      </c>
      <c r="W253" s="6">
        <f>ROUND(('M1-In'!U253+'M2-In'!U253+'M3-In'!U253)*7/(malu1+malu2+malu3+dima1+dima2+dima3+wome1+wome2+wome3+doje1+doje2+doje3+vrve1+vrve2+vrve3+zasa1+zasa2+zasa3+zodi1+zodi2+zodi3),2)</f>
        <v>0</v>
      </c>
      <c r="X253" s="6">
        <f t="shared" si="169"/>
        <v>0</v>
      </c>
      <c r="Y253" s="16">
        <f t="shared" si="145"/>
        <v>0</v>
      </c>
      <c r="Z253" s="42">
        <f t="shared" si="146"/>
        <v>1</v>
      </c>
      <c r="AA253" s="16" t="str">
        <f t="shared" si="147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2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6">
        <f t="shared" si="186"/>
        <v>0</v>
      </c>
      <c r="BB253" s="6">
        <f t="shared" si="139"/>
        <v>0</v>
      </c>
      <c r="BC253" s="285">
        <f t="shared" si="156"/>
        <v>0</v>
      </c>
      <c r="BD253" s="16">
        <f t="shared" ca="1" si="140"/>
        <v>0</v>
      </c>
      <c r="BE253" s="42">
        <f t="shared" ca="1" si="141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2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3"/>
      <c r="BR253" s="16">
        <f t="shared" si="197"/>
        <v>0</v>
      </c>
      <c r="BS253" s="16">
        <f t="shared" si="198"/>
        <v>0</v>
      </c>
      <c r="BT253" s="16">
        <f t="shared" si="199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43101</v>
      </c>
      <c r="D254" s="65">
        <f>Ident!F254-C254+1-(INT((CHOOSE(WEEKDAY(C254),0,1,2,3,4,5,6)+(Ident!F254-C254+1))/7))-(INT((CHOOSE(WEEKDAY(C254),6,0,1,2,3,4,5)+(Ident!F254-C254+1))/7))</f>
        <v>-30785</v>
      </c>
      <c r="E254" s="6">
        <f>Kal!B$13-C254+1-(INT((CHOOSE(WEEKDAY(C254),0,1,2,3,4,5,6)+(Kal!B$13-C254+1))/7))-(INT((CHOOSE(WEEKDAY(C254),6,0,1,2,3,4,5)+(Kal!B$13-C254+1))/7))</f>
        <v>65</v>
      </c>
      <c r="F254" s="6">
        <f>Ident!F254-Kal!A$11+1-(INT((CHOOSE(WEEKDAY(Kal!A$11),0,1,2,3,4,5,6)+(Ident!F254-Kal!A$11+1))/7))-(INT((CHOOSE(WEEKDAY(Kal!A$11),6,0,1,2,3,4,5)+(Ident!F254-Kal!A$11+1))/7))</f>
        <v>-30785</v>
      </c>
      <c r="G254" s="6">
        <f>IF(AND(Ident!E254&lt;&gt;0,Ident!F254&lt;&gt;0),D254,IF(AND(Ident!E254&lt;&gt;0,Ident!F254=0),E254,IF(AND(Ident!E254=0,Ident!F254&lt;&gt;0),F254,ad5kw)))</f>
        <v>65</v>
      </c>
      <c r="H254" s="75">
        <f>ROUND(G254*Ident!L254,2)</f>
        <v>0</v>
      </c>
      <c r="I254" s="82"/>
      <c r="J254" s="73">
        <f>BerM1!W254+BerM2!W254+BerM3!W254</f>
        <v>0</v>
      </c>
      <c r="K254" s="73">
        <f t="shared" si="126"/>
        <v>0</v>
      </c>
      <c r="L254" s="73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6">
        <f>ROUND((BerM1!I254+BerM2!I254+BerM3!I254)/(malu1+malu2+malu3),2)</f>
        <v>0</v>
      </c>
      <c r="Q254" s="6">
        <f>ROUND((BerM1!J254+BerM2!J254+BerM3!J254)/(dima1+dima2+dima3),2)</f>
        <v>0</v>
      </c>
      <c r="R254" s="6">
        <f>ROUND((BerM1!K254+BerM2!K254+BerM3!K254)/(wome1+wome2+wome3),2)</f>
        <v>0</v>
      </c>
      <c r="S254" s="6">
        <f>ROUND((BerM1!L254+BerM2!L254+BerM3!L254)/(doje1+doje2+doje3),2)</f>
        <v>0</v>
      </c>
      <c r="T254" s="6">
        <f>ROUND((BerM1!M254+BerM2!M254+BerM3!M254)/(vrve1+vrve2+vrve3),2)</f>
        <v>0</v>
      </c>
      <c r="U254" s="6">
        <f>ROUND((BerM1!N254+BerM2!N254+BerM3!N254)/(zasa1+zasa2+zasa3),2)</f>
        <v>0</v>
      </c>
      <c r="V254" s="6">
        <f>ROUND((BerM1!O254+BerM2!O254+BerM3!O254)/(zodi1+zodi2+zodi3),2)</f>
        <v>0</v>
      </c>
      <c r="W254" s="6">
        <f>ROUND(('M1-In'!U254+'M2-In'!U254+'M3-In'!U254)*7/(malu1+malu2+malu3+dima1+dima2+dima3+wome1+wome2+wome3+doje1+doje2+doje3+vrve1+vrve2+vrve3+zasa1+zasa2+zasa3+zodi1+zodi2+zodi3),2)</f>
        <v>0</v>
      </c>
      <c r="X254" s="6">
        <f t="shared" si="169"/>
        <v>0</v>
      </c>
      <c r="Y254" s="16">
        <f t="shared" si="145"/>
        <v>0</v>
      </c>
      <c r="Z254" s="42">
        <f t="shared" si="146"/>
        <v>1</v>
      </c>
      <c r="AA254" s="16" t="str">
        <f t="shared" si="147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2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6">
        <f t="shared" si="186"/>
        <v>0</v>
      </c>
      <c r="BB254" s="6">
        <f t="shared" si="139"/>
        <v>0</v>
      </c>
      <c r="BC254" s="285">
        <f t="shared" si="156"/>
        <v>0</v>
      </c>
      <c r="BD254" s="16">
        <f t="shared" ca="1" si="140"/>
        <v>0</v>
      </c>
      <c r="BE254" s="42">
        <f t="shared" ca="1" si="141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2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3"/>
      <c r="BR254" s="16">
        <f t="shared" si="197"/>
        <v>0</v>
      </c>
      <c r="BS254" s="16">
        <f t="shared" si="198"/>
        <v>0</v>
      </c>
      <c r="BT254" s="16">
        <f t="shared" si="199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43101</v>
      </c>
      <c r="D255" s="65">
        <f>Ident!F255-C255+1-(INT((CHOOSE(WEEKDAY(C255),0,1,2,3,4,5,6)+(Ident!F255-C255+1))/7))-(INT((CHOOSE(WEEKDAY(C255),6,0,1,2,3,4,5)+(Ident!F255-C255+1))/7))</f>
        <v>-30785</v>
      </c>
      <c r="E255" s="6">
        <f>Kal!B$13-C255+1-(INT((CHOOSE(WEEKDAY(C255),0,1,2,3,4,5,6)+(Kal!B$13-C255+1))/7))-(INT((CHOOSE(WEEKDAY(C255),6,0,1,2,3,4,5)+(Kal!B$13-C255+1))/7))</f>
        <v>65</v>
      </c>
      <c r="F255" s="6">
        <f>Ident!F255-Kal!A$11+1-(INT((CHOOSE(WEEKDAY(Kal!A$11),0,1,2,3,4,5,6)+(Ident!F255-Kal!A$11+1))/7))-(INT((CHOOSE(WEEKDAY(Kal!A$11),6,0,1,2,3,4,5)+(Ident!F255-Kal!A$11+1))/7))</f>
        <v>-30785</v>
      </c>
      <c r="G255" s="6">
        <f>IF(AND(Ident!E255&lt;&gt;0,Ident!F255&lt;&gt;0),D255,IF(AND(Ident!E255&lt;&gt;0,Ident!F255=0),E255,IF(AND(Ident!E255=0,Ident!F255&lt;&gt;0),F255,ad5kw)))</f>
        <v>65</v>
      </c>
      <c r="H255" s="75">
        <f>ROUND(G255*Ident!L255,2)</f>
        <v>0</v>
      </c>
      <c r="I255" s="82"/>
      <c r="J255" s="73">
        <f>BerM1!W255+BerM2!W255+BerM3!W255</f>
        <v>0</v>
      </c>
      <c r="K255" s="73">
        <f t="shared" si="126"/>
        <v>0</v>
      </c>
      <c r="L255" s="73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6">
        <f>ROUND((BerM1!I255+BerM2!I255+BerM3!I255)/(malu1+malu2+malu3),2)</f>
        <v>0</v>
      </c>
      <c r="Q255" s="6">
        <f>ROUND((BerM1!J255+BerM2!J255+BerM3!J255)/(dima1+dima2+dima3),2)</f>
        <v>0</v>
      </c>
      <c r="R255" s="6">
        <f>ROUND((BerM1!K255+BerM2!K255+BerM3!K255)/(wome1+wome2+wome3),2)</f>
        <v>0</v>
      </c>
      <c r="S255" s="6">
        <f>ROUND((BerM1!L255+BerM2!L255+BerM3!L255)/(doje1+doje2+doje3),2)</f>
        <v>0</v>
      </c>
      <c r="T255" s="6">
        <f>ROUND((BerM1!M255+BerM2!M255+BerM3!M255)/(vrve1+vrve2+vrve3),2)</f>
        <v>0</v>
      </c>
      <c r="U255" s="6">
        <f>ROUND((BerM1!N255+BerM2!N255+BerM3!N255)/(zasa1+zasa2+zasa3),2)</f>
        <v>0</v>
      </c>
      <c r="V255" s="6">
        <f>ROUND((BerM1!O255+BerM2!O255+BerM3!O255)/(zodi1+zodi2+zodi3),2)</f>
        <v>0</v>
      </c>
      <c r="W255" s="6">
        <f>ROUND(('M1-In'!U255+'M2-In'!U255+'M3-In'!U255)*7/(malu1+malu2+malu3+dima1+dima2+dima3+wome1+wome2+wome3+doje1+doje2+doje3+vrve1+vrve2+vrve3+zasa1+zasa2+zasa3+zodi1+zodi2+zodi3),2)</f>
        <v>0</v>
      </c>
      <c r="X255" s="6">
        <f t="shared" si="169"/>
        <v>0</v>
      </c>
      <c r="Y255" s="16">
        <f t="shared" si="145"/>
        <v>0</v>
      </c>
      <c r="Z255" s="42">
        <f t="shared" si="146"/>
        <v>1</v>
      </c>
      <c r="AA255" s="16" t="str">
        <f t="shared" si="147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2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6">
        <f t="shared" si="186"/>
        <v>0</v>
      </c>
      <c r="BB255" s="6">
        <f t="shared" si="139"/>
        <v>0</v>
      </c>
      <c r="BC255" s="285">
        <f t="shared" si="156"/>
        <v>0</v>
      </c>
      <c r="BD255" s="16">
        <f t="shared" ca="1" si="140"/>
        <v>0</v>
      </c>
      <c r="BE255" s="42">
        <f t="shared" ca="1" si="141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2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3"/>
      <c r="BR255" s="16">
        <f t="shared" si="197"/>
        <v>0</v>
      </c>
      <c r="BS255" s="16">
        <f t="shared" si="198"/>
        <v>0</v>
      </c>
      <c r="BT255" s="16">
        <f t="shared" si="199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43101</v>
      </c>
      <c r="D256" s="65">
        <f>Ident!F256-C256+1-(INT((CHOOSE(WEEKDAY(C256),0,1,2,3,4,5,6)+(Ident!F256-C256+1))/7))-(INT((CHOOSE(WEEKDAY(C256),6,0,1,2,3,4,5)+(Ident!F256-C256+1))/7))</f>
        <v>-30785</v>
      </c>
      <c r="E256" s="6">
        <f>Kal!B$13-C256+1-(INT((CHOOSE(WEEKDAY(C256),0,1,2,3,4,5,6)+(Kal!B$13-C256+1))/7))-(INT((CHOOSE(WEEKDAY(C256),6,0,1,2,3,4,5)+(Kal!B$13-C256+1))/7))</f>
        <v>65</v>
      </c>
      <c r="F256" s="6">
        <f>Ident!F256-Kal!A$11+1-(INT((CHOOSE(WEEKDAY(Kal!A$11),0,1,2,3,4,5,6)+(Ident!F256-Kal!A$11+1))/7))-(INT((CHOOSE(WEEKDAY(Kal!A$11),6,0,1,2,3,4,5)+(Ident!F256-Kal!A$11+1))/7))</f>
        <v>-30785</v>
      </c>
      <c r="G256" s="6">
        <f>IF(AND(Ident!E256&lt;&gt;0,Ident!F256&lt;&gt;0),D256,IF(AND(Ident!E256&lt;&gt;0,Ident!F256=0),E256,IF(AND(Ident!E256=0,Ident!F256&lt;&gt;0),F256,ad5kw)))</f>
        <v>65</v>
      </c>
      <c r="H256" s="75">
        <f>ROUND(G256*Ident!L256,2)</f>
        <v>0</v>
      </c>
      <c r="I256" s="82"/>
      <c r="J256" s="73">
        <f>BerM1!W256+BerM2!W256+BerM3!W256</f>
        <v>0</v>
      </c>
      <c r="K256" s="73">
        <f t="shared" si="126"/>
        <v>0</v>
      </c>
      <c r="L256" s="73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6">
        <f>ROUND((BerM1!I256+BerM2!I256+BerM3!I256)/(malu1+malu2+malu3),2)</f>
        <v>0</v>
      </c>
      <c r="Q256" s="6">
        <f>ROUND((BerM1!J256+BerM2!J256+BerM3!J256)/(dima1+dima2+dima3),2)</f>
        <v>0</v>
      </c>
      <c r="R256" s="6">
        <f>ROUND((BerM1!K256+BerM2!K256+BerM3!K256)/(wome1+wome2+wome3),2)</f>
        <v>0</v>
      </c>
      <c r="S256" s="6">
        <f>ROUND((BerM1!L256+BerM2!L256+BerM3!L256)/(doje1+doje2+doje3),2)</f>
        <v>0</v>
      </c>
      <c r="T256" s="6">
        <f>ROUND((BerM1!M256+BerM2!M256+BerM3!M256)/(vrve1+vrve2+vrve3),2)</f>
        <v>0</v>
      </c>
      <c r="U256" s="6">
        <f>ROUND((BerM1!N256+BerM2!N256+BerM3!N256)/(zasa1+zasa2+zasa3),2)</f>
        <v>0</v>
      </c>
      <c r="V256" s="6">
        <f>ROUND((BerM1!O256+BerM2!O256+BerM3!O256)/(zodi1+zodi2+zodi3),2)</f>
        <v>0</v>
      </c>
      <c r="W256" s="6">
        <f>ROUND(('M1-In'!U256+'M2-In'!U256+'M3-In'!U256)*7/(malu1+malu2+malu3+dima1+dima2+dima3+wome1+wome2+wome3+doje1+doje2+doje3+vrve1+vrve2+vrve3+zasa1+zasa2+zasa3+zodi1+zodi2+zodi3),2)</f>
        <v>0</v>
      </c>
      <c r="X256" s="6">
        <f t="shared" si="169"/>
        <v>0</v>
      </c>
      <c r="Y256" s="16">
        <f t="shared" si="145"/>
        <v>0</v>
      </c>
      <c r="Z256" s="42">
        <f t="shared" si="146"/>
        <v>1</v>
      </c>
      <c r="AA256" s="16" t="str">
        <f t="shared" si="147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2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6">
        <f t="shared" si="186"/>
        <v>0</v>
      </c>
      <c r="BB256" s="6">
        <f t="shared" si="139"/>
        <v>0</v>
      </c>
      <c r="BC256" s="285">
        <f t="shared" si="156"/>
        <v>0</v>
      </c>
      <c r="BD256" s="16">
        <f t="shared" ca="1" si="140"/>
        <v>0</v>
      </c>
      <c r="BE256" s="42">
        <f t="shared" ca="1" si="141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2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3"/>
      <c r="BR256" s="16">
        <f t="shared" si="197"/>
        <v>0</v>
      </c>
      <c r="BS256" s="16">
        <f t="shared" si="198"/>
        <v>0</v>
      </c>
      <c r="BT256" s="16">
        <f t="shared" si="199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43101</v>
      </c>
      <c r="D257" s="65">
        <f>Ident!F257-C257+1-(INT((CHOOSE(WEEKDAY(C257),0,1,2,3,4,5,6)+(Ident!F257-C257+1))/7))-(INT((CHOOSE(WEEKDAY(C257),6,0,1,2,3,4,5)+(Ident!F257-C257+1))/7))</f>
        <v>-30785</v>
      </c>
      <c r="E257" s="6">
        <f>Kal!B$13-C257+1-(INT((CHOOSE(WEEKDAY(C257),0,1,2,3,4,5,6)+(Kal!B$13-C257+1))/7))-(INT((CHOOSE(WEEKDAY(C257),6,0,1,2,3,4,5)+(Kal!B$13-C257+1))/7))</f>
        <v>65</v>
      </c>
      <c r="F257" s="6">
        <f>Ident!F257-Kal!A$11+1-(INT((CHOOSE(WEEKDAY(Kal!A$11),0,1,2,3,4,5,6)+(Ident!F257-Kal!A$11+1))/7))-(INT((CHOOSE(WEEKDAY(Kal!A$11),6,0,1,2,3,4,5)+(Ident!F257-Kal!A$11+1))/7))</f>
        <v>-30785</v>
      </c>
      <c r="G257" s="6">
        <f>IF(AND(Ident!E257&lt;&gt;0,Ident!F257&lt;&gt;0),D257,IF(AND(Ident!E257&lt;&gt;0,Ident!F257=0),E257,IF(AND(Ident!E257=0,Ident!F257&lt;&gt;0),F257,ad5kw)))</f>
        <v>65</v>
      </c>
      <c r="H257" s="75">
        <f>ROUND(G257*Ident!L257,2)</f>
        <v>0</v>
      </c>
      <c r="I257" s="82"/>
      <c r="J257" s="73">
        <f>BerM1!W257+BerM2!W257+BerM3!W257</f>
        <v>0</v>
      </c>
      <c r="K257" s="73">
        <f t="shared" si="126"/>
        <v>0</v>
      </c>
      <c r="L257" s="73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6">
        <f>ROUND((BerM1!I257+BerM2!I257+BerM3!I257)/(malu1+malu2+malu3),2)</f>
        <v>0</v>
      </c>
      <c r="Q257" s="6">
        <f>ROUND((BerM1!J257+BerM2!J257+BerM3!J257)/(dima1+dima2+dima3),2)</f>
        <v>0</v>
      </c>
      <c r="R257" s="6">
        <f>ROUND((BerM1!K257+BerM2!K257+BerM3!K257)/(wome1+wome2+wome3),2)</f>
        <v>0</v>
      </c>
      <c r="S257" s="6">
        <f>ROUND((BerM1!L257+BerM2!L257+BerM3!L257)/(doje1+doje2+doje3),2)</f>
        <v>0</v>
      </c>
      <c r="T257" s="6">
        <f>ROUND((BerM1!M257+BerM2!M257+BerM3!M257)/(vrve1+vrve2+vrve3),2)</f>
        <v>0</v>
      </c>
      <c r="U257" s="6">
        <f>ROUND((BerM1!N257+BerM2!N257+BerM3!N257)/(zasa1+zasa2+zasa3),2)</f>
        <v>0</v>
      </c>
      <c r="V257" s="6">
        <f>ROUND((BerM1!O257+BerM2!O257+BerM3!O257)/(zodi1+zodi2+zodi3),2)</f>
        <v>0</v>
      </c>
      <c r="W257" s="6">
        <f>ROUND(('M1-In'!U257+'M2-In'!U257+'M3-In'!U257)*7/(malu1+malu2+malu3+dima1+dima2+dima3+wome1+wome2+wome3+doje1+doje2+doje3+vrve1+vrve2+vrve3+zasa1+zasa2+zasa3+zodi1+zodi2+zodi3),2)</f>
        <v>0</v>
      </c>
      <c r="X257" s="6">
        <f t="shared" si="169"/>
        <v>0</v>
      </c>
      <c r="Y257" s="16">
        <f t="shared" si="145"/>
        <v>0</v>
      </c>
      <c r="Z257" s="42">
        <f t="shared" si="146"/>
        <v>1</v>
      </c>
      <c r="AA257" s="16" t="str">
        <f t="shared" si="147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2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6">
        <f t="shared" si="186"/>
        <v>0</v>
      </c>
      <c r="BB257" s="6">
        <f t="shared" si="139"/>
        <v>0</v>
      </c>
      <c r="BC257" s="285">
        <f t="shared" si="156"/>
        <v>0</v>
      </c>
      <c r="BD257" s="16">
        <f t="shared" ca="1" si="140"/>
        <v>0</v>
      </c>
      <c r="BE257" s="42">
        <f t="shared" ca="1" si="141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2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3"/>
      <c r="BR257" s="16">
        <f t="shared" si="197"/>
        <v>0</v>
      </c>
      <c r="BS257" s="16">
        <f t="shared" si="198"/>
        <v>0</v>
      </c>
      <c r="BT257" s="16">
        <f t="shared" si="199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43101</v>
      </c>
      <c r="D258" s="65">
        <f>Ident!F258-C258+1-(INT((CHOOSE(WEEKDAY(C258),0,1,2,3,4,5,6)+(Ident!F258-C258+1))/7))-(INT((CHOOSE(WEEKDAY(C258),6,0,1,2,3,4,5)+(Ident!F258-C258+1))/7))</f>
        <v>-30785</v>
      </c>
      <c r="E258" s="6">
        <f>Kal!B$13-C258+1-(INT((CHOOSE(WEEKDAY(C258),0,1,2,3,4,5,6)+(Kal!B$13-C258+1))/7))-(INT((CHOOSE(WEEKDAY(C258),6,0,1,2,3,4,5)+(Kal!B$13-C258+1))/7))</f>
        <v>65</v>
      </c>
      <c r="F258" s="6">
        <f>Ident!F258-Kal!A$11+1-(INT((CHOOSE(WEEKDAY(Kal!A$11),0,1,2,3,4,5,6)+(Ident!F258-Kal!A$11+1))/7))-(INT((CHOOSE(WEEKDAY(Kal!A$11),6,0,1,2,3,4,5)+(Ident!F258-Kal!A$11+1))/7))</f>
        <v>-30785</v>
      </c>
      <c r="G258" s="6">
        <f>IF(AND(Ident!E258&lt;&gt;0,Ident!F258&lt;&gt;0),D258,IF(AND(Ident!E258&lt;&gt;0,Ident!F258=0),E258,IF(AND(Ident!E258=0,Ident!F258&lt;&gt;0),F258,ad5kw)))</f>
        <v>65</v>
      </c>
      <c r="H258" s="75">
        <f>ROUND(G258*Ident!L258,2)</f>
        <v>0</v>
      </c>
      <c r="I258" s="82"/>
      <c r="J258" s="73">
        <f>BerM1!W258+BerM2!W258+BerM3!W258</f>
        <v>0</v>
      </c>
      <c r="K258" s="73">
        <f t="shared" si="126"/>
        <v>0</v>
      </c>
      <c r="L258" s="73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6">
        <f>ROUND((BerM1!I258+BerM2!I258+BerM3!I258)/(malu1+malu2+malu3),2)</f>
        <v>0</v>
      </c>
      <c r="Q258" s="6">
        <f>ROUND((BerM1!J258+BerM2!J258+BerM3!J258)/(dima1+dima2+dima3),2)</f>
        <v>0</v>
      </c>
      <c r="R258" s="6">
        <f>ROUND((BerM1!K258+BerM2!K258+BerM3!K258)/(wome1+wome2+wome3),2)</f>
        <v>0</v>
      </c>
      <c r="S258" s="6">
        <f>ROUND((BerM1!L258+BerM2!L258+BerM3!L258)/(doje1+doje2+doje3),2)</f>
        <v>0</v>
      </c>
      <c r="T258" s="6">
        <f>ROUND((BerM1!M258+BerM2!M258+BerM3!M258)/(vrve1+vrve2+vrve3),2)</f>
        <v>0</v>
      </c>
      <c r="U258" s="6">
        <f>ROUND((BerM1!N258+BerM2!N258+BerM3!N258)/(zasa1+zasa2+zasa3),2)</f>
        <v>0</v>
      </c>
      <c r="V258" s="6">
        <f>ROUND((BerM1!O258+BerM2!O258+BerM3!O258)/(zodi1+zodi2+zodi3),2)</f>
        <v>0</v>
      </c>
      <c r="W258" s="6">
        <f>ROUND(('M1-In'!U258+'M2-In'!U258+'M3-In'!U258)*7/(malu1+malu2+malu3+dima1+dima2+dima3+wome1+wome2+wome3+doje1+doje2+doje3+vrve1+vrve2+vrve3+zasa1+zasa2+zasa3+zodi1+zodi2+zodi3),2)</f>
        <v>0</v>
      </c>
      <c r="X258" s="6">
        <f t="shared" si="169"/>
        <v>0</v>
      </c>
      <c r="Y258" s="16">
        <f t="shared" si="145"/>
        <v>0</v>
      </c>
      <c r="Z258" s="42">
        <f t="shared" si="146"/>
        <v>1</v>
      </c>
      <c r="AA258" s="16" t="str">
        <f t="shared" si="147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2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6">
        <f t="shared" si="186"/>
        <v>0</v>
      </c>
      <c r="BB258" s="6">
        <f t="shared" si="139"/>
        <v>0</v>
      </c>
      <c r="BC258" s="285">
        <f t="shared" si="156"/>
        <v>0</v>
      </c>
      <c r="BD258" s="16">
        <f t="shared" ca="1" si="140"/>
        <v>0</v>
      </c>
      <c r="BE258" s="42">
        <f t="shared" ca="1" si="141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2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3"/>
      <c r="BR258" s="16">
        <f t="shared" si="197"/>
        <v>0</v>
      </c>
      <c r="BS258" s="16">
        <f t="shared" si="198"/>
        <v>0</v>
      </c>
      <c r="BT258" s="16">
        <f t="shared" si="199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43101</v>
      </c>
      <c r="D259" s="65">
        <f>Ident!F259-C259+1-(INT((CHOOSE(WEEKDAY(C259),0,1,2,3,4,5,6)+(Ident!F259-C259+1))/7))-(INT((CHOOSE(WEEKDAY(C259),6,0,1,2,3,4,5)+(Ident!F259-C259+1))/7))</f>
        <v>-30785</v>
      </c>
      <c r="E259" s="6">
        <f>Kal!B$13-C259+1-(INT((CHOOSE(WEEKDAY(C259),0,1,2,3,4,5,6)+(Kal!B$13-C259+1))/7))-(INT((CHOOSE(WEEKDAY(C259),6,0,1,2,3,4,5)+(Kal!B$13-C259+1))/7))</f>
        <v>65</v>
      </c>
      <c r="F259" s="6">
        <f>Ident!F259-Kal!A$11+1-(INT((CHOOSE(WEEKDAY(Kal!A$11),0,1,2,3,4,5,6)+(Ident!F259-Kal!A$11+1))/7))-(INT((CHOOSE(WEEKDAY(Kal!A$11),6,0,1,2,3,4,5)+(Ident!F259-Kal!A$11+1))/7))</f>
        <v>-30785</v>
      </c>
      <c r="G259" s="6">
        <f>IF(AND(Ident!E259&lt;&gt;0,Ident!F259&lt;&gt;0),D259,IF(AND(Ident!E259&lt;&gt;0,Ident!F259=0),E259,IF(AND(Ident!E259=0,Ident!F259&lt;&gt;0),F259,ad5kw)))</f>
        <v>65</v>
      </c>
      <c r="H259" s="75">
        <f>ROUND(G259*Ident!L259,2)</f>
        <v>0</v>
      </c>
      <c r="I259" s="82"/>
      <c r="J259" s="73">
        <f>BerM1!W259+BerM2!W259+BerM3!W259</f>
        <v>0</v>
      </c>
      <c r="K259" s="73">
        <f t="shared" si="126"/>
        <v>0</v>
      </c>
      <c r="L259" s="73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6">
        <f>ROUND((BerM1!I259+BerM2!I259+BerM3!I259)/(malu1+malu2+malu3),2)</f>
        <v>0</v>
      </c>
      <c r="Q259" s="6">
        <f>ROUND((BerM1!J259+BerM2!J259+BerM3!J259)/(dima1+dima2+dima3),2)</f>
        <v>0</v>
      </c>
      <c r="R259" s="6">
        <f>ROUND((BerM1!K259+BerM2!K259+BerM3!K259)/(wome1+wome2+wome3),2)</f>
        <v>0</v>
      </c>
      <c r="S259" s="6">
        <f>ROUND((BerM1!L259+BerM2!L259+BerM3!L259)/(doje1+doje2+doje3),2)</f>
        <v>0</v>
      </c>
      <c r="T259" s="6">
        <f>ROUND((BerM1!M259+BerM2!M259+BerM3!M259)/(vrve1+vrve2+vrve3),2)</f>
        <v>0</v>
      </c>
      <c r="U259" s="6">
        <f>ROUND((BerM1!N259+BerM2!N259+BerM3!N259)/(zasa1+zasa2+zasa3),2)</f>
        <v>0</v>
      </c>
      <c r="V259" s="6">
        <f>ROUND((BerM1!O259+BerM2!O259+BerM3!O259)/(zodi1+zodi2+zodi3),2)</f>
        <v>0</v>
      </c>
      <c r="W259" s="6">
        <f>ROUND(('M1-In'!U259+'M2-In'!U259+'M3-In'!U259)*7/(malu1+malu2+malu3+dima1+dima2+dima3+wome1+wome2+wome3+doje1+doje2+doje3+vrve1+vrve2+vrve3+zasa1+zasa2+zasa3+zodi1+zodi2+zodi3),2)</f>
        <v>0</v>
      </c>
      <c r="X259" s="6">
        <f t="shared" si="169"/>
        <v>0</v>
      </c>
      <c r="Y259" s="16">
        <f t="shared" si="145"/>
        <v>0</v>
      </c>
      <c r="Z259" s="42">
        <f t="shared" si="146"/>
        <v>1</v>
      </c>
      <c r="AA259" s="16" t="str">
        <f t="shared" si="147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2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6">
        <f t="shared" si="186"/>
        <v>0</v>
      </c>
      <c r="BB259" s="6">
        <f t="shared" si="139"/>
        <v>0</v>
      </c>
      <c r="BC259" s="285">
        <f t="shared" si="156"/>
        <v>0</v>
      </c>
      <c r="BD259" s="16">
        <f t="shared" ca="1" si="140"/>
        <v>0</v>
      </c>
      <c r="BE259" s="42">
        <f t="shared" ca="1" si="141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2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3"/>
      <c r="BR259" s="16">
        <f t="shared" si="197"/>
        <v>0</v>
      </c>
      <c r="BS259" s="16">
        <f t="shared" si="198"/>
        <v>0</v>
      </c>
      <c r="BT259" s="16">
        <f t="shared" si="199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43101</v>
      </c>
      <c r="D260" s="65">
        <f>Ident!F260-C260+1-(INT((CHOOSE(WEEKDAY(C260),0,1,2,3,4,5,6)+(Ident!F260-C260+1))/7))-(INT((CHOOSE(WEEKDAY(C260),6,0,1,2,3,4,5)+(Ident!F260-C260+1))/7))</f>
        <v>-30785</v>
      </c>
      <c r="E260" s="6">
        <f>Kal!B$13-C260+1-(INT((CHOOSE(WEEKDAY(C260),0,1,2,3,4,5,6)+(Kal!B$13-C260+1))/7))-(INT((CHOOSE(WEEKDAY(C260),6,0,1,2,3,4,5)+(Kal!B$13-C260+1))/7))</f>
        <v>65</v>
      </c>
      <c r="F260" s="6">
        <f>Ident!F260-Kal!A$11+1-(INT((CHOOSE(WEEKDAY(Kal!A$11),0,1,2,3,4,5,6)+(Ident!F260-Kal!A$11+1))/7))-(INT((CHOOSE(WEEKDAY(Kal!A$11),6,0,1,2,3,4,5)+(Ident!F260-Kal!A$11+1))/7))</f>
        <v>-30785</v>
      </c>
      <c r="G260" s="6">
        <f>IF(AND(Ident!E260&lt;&gt;0,Ident!F260&lt;&gt;0),D260,IF(AND(Ident!E260&lt;&gt;0,Ident!F260=0),E260,IF(AND(Ident!E260=0,Ident!F260&lt;&gt;0),F260,ad5kw)))</f>
        <v>65</v>
      </c>
      <c r="H260" s="75">
        <f>ROUND(G260*Ident!L260,2)</f>
        <v>0</v>
      </c>
      <c r="I260" s="82"/>
      <c r="J260" s="73">
        <f>BerM1!W260+BerM2!W260+BerM3!W260</f>
        <v>0</v>
      </c>
      <c r="K260" s="73">
        <f t="shared" ref="K260:K300" si="200">IF(A260=1,"Verbessern!",MIN(upk,J260*fuf))</f>
        <v>0</v>
      </c>
      <c r="L260" s="73">
        <f t="shared" si="168"/>
        <v>0</v>
      </c>
      <c r="M260" s="16">
        <f>BerM1!AB260+BerM2!AB260+BerM3!AB260</f>
        <v>0</v>
      </c>
      <c r="N260" s="16">
        <f t="shared" ref="N260:N300" si="201">ROUND(M260*fuf,2)</f>
        <v>0</v>
      </c>
      <c r="O260" s="9">
        <f>IF(BerM1!S260+BerM2!S260+BerM3!S260=0,0,MIN(Ident!L260*fuf,MAX((Ident!L260-1)*fuf,ROUND(N260/(BerM1!S260+BerM2!S260+BerM3!S260),2))))</f>
        <v>0</v>
      </c>
      <c r="P260" s="6">
        <f>ROUND((BerM1!I260+BerM2!I260+BerM3!I260)/(malu1+malu2+malu3),2)</f>
        <v>0</v>
      </c>
      <c r="Q260" s="6">
        <f>ROUND((BerM1!J260+BerM2!J260+BerM3!J260)/(dima1+dima2+dima3),2)</f>
        <v>0</v>
      </c>
      <c r="R260" s="6">
        <f>ROUND((BerM1!K260+BerM2!K260+BerM3!K260)/(wome1+wome2+wome3),2)</f>
        <v>0</v>
      </c>
      <c r="S260" s="6">
        <f>ROUND((BerM1!L260+BerM2!L260+BerM3!L260)/(doje1+doje2+doje3),2)</f>
        <v>0</v>
      </c>
      <c r="T260" s="6">
        <f>ROUND((BerM1!M260+BerM2!M260+BerM3!M260)/(vrve1+vrve2+vrve3),2)</f>
        <v>0</v>
      </c>
      <c r="U260" s="6">
        <f>ROUND((BerM1!N260+BerM2!N260+BerM3!N260)/(zasa1+zasa2+zasa3),2)</f>
        <v>0</v>
      </c>
      <c r="V260" s="6">
        <f>ROUND((BerM1!O260+BerM2!O260+BerM3!O260)/(zodi1+zodi2+zodi3),2)</f>
        <v>0</v>
      </c>
      <c r="W260" s="6">
        <f>ROUND(('M1-In'!U260+'M2-In'!U260+'M3-In'!U260)*7/(malu1+malu2+malu3+dima1+dima2+dima3+wome1+wome2+wome3+doje1+doje2+doje3+vrve1+vrve2+vrve3+zasa1+zasa2+zasa3+zodi1+zodi2+zodi3),2)</f>
        <v>0</v>
      </c>
      <c r="X260" s="6">
        <f t="shared" si="169"/>
        <v>0</v>
      </c>
      <c r="Y260" s="16">
        <f t="shared" si="145"/>
        <v>0</v>
      </c>
      <c r="Z260" s="42">
        <f t="shared" si="146"/>
        <v>1</v>
      </c>
      <c r="AA260" s="16" t="str">
        <f t="shared" si="147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2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6">
        <f t="shared" si="186"/>
        <v>0</v>
      </c>
      <c r="BB260" s="6">
        <f t="shared" ref="BB260:BB300" si="203">IF(kwnr&gt;=44,BA260,IF(BA260&lt;0.33,0,BA260))</f>
        <v>0</v>
      </c>
      <c r="BC260" s="285">
        <f t="shared" si="156"/>
        <v>0</v>
      </c>
      <c r="BD260" s="16">
        <f t="shared" ref="BD260:BD300" ca="1" si="204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5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2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3"/>
      <c r="BR260" s="16">
        <f t="shared" si="197"/>
        <v>0</v>
      </c>
      <c r="BS260" s="16">
        <f t="shared" si="198"/>
        <v>0</v>
      </c>
      <c r="BT260" s="16">
        <f t="shared" si="199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43101</v>
      </c>
      <c r="D261" s="65">
        <f>Ident!F261-C261+1-(INT((CHOOSE(WEEKDAY(C261),0,1,2,3,4,5,6)+(Ident!F261-C261+1))/7))-(INT((CHOOSE(WEEKDAY(C261),6,0,1,2,3,4,5)+(Ident!F261-C261+1))/7))</f>
        <v>-30785</v>
      </c>
      <c r="E261" s="6">
        <f>Kal!B$13-C261+1-(INT((CHOOSE(WEEKDAY(C261),0,1,2,3,4,5,6)+(Kal!B$13-C261+1))/7))-(INT((CHOOSE(WEEKDAY(C261),6,0,1,2,3,4,5)+(Kal!B$13-C261+1))/7))</f>
        <v>65</v>
      </c>
      <c r="F261" s="6">
        <f>Ident!F261-Kal!A$11+1-(INT((CHOOSE(WEEKDAY(Kal!A$11),0,1,2,3,4,5,6)+(Ident!F261-Kal!A$11+1))/7))-(INT((CHOOSE(WEEKDAY(Kal!A$11),6,0,1,2,3,4,5)+(Ident!F261-Kal!A$11+1))/7))</f>
        <v>-30785</v>
      </c>
      <c r="G261" s="6">
        <f>IF(AND(Ident!E261&lt;&gt;0,Ident!F261&lt;&gt;0),D261,IF(AND(Ident!E261&lt;&gt;0,Ident!F261=0),E261,IF(AND(Ident!E261=0,Ident!F261&lt;&gt;0),F261,ad5kw)))</f>
        <v>65</v>
      </c>
      <c r="H261" s="75">
        <f>ROUND(G261*Ident!L261,2)</f>
        <v>0</v>
      </c>
      <c r="I261" s="82"/>
      <c r="J261" s="73">
        <f>BerM1!W261+BerM2!W261+BerM3!W261</f>
        <v>0</v>
      </c>
      <c r="K261" s="73">
        <f t="shared" si="200"/>
        <v>0</v>
      </c>
      <c r="L261" s="73">
        <f t="shared" si="168"/>
        <v>0</v>
      </c>
      <c r="M261" s="16">
        <f>BerM1!AB261+BerM2!AB261+BerM3!AB261</f>
        <v>0</v>
      </c>
      <c r="N261" s="16">
        <f t="shared" si="201"/>
        <v>0</v>
      </c>
      <c r="O261" s="9">
        <f>IF(BerM1!S261+BerM2!S261+BerM3!S261=0,0,MIN(Ident!L261*fuf,MAX((Ident!L261-1)*fuf,ROUND(N261/(BerM1!S261+BerM2!S261+BerM3!S261),2))))</f>
        <v>0</v>
      </c>
      <c r="P261" s="6">
        <f>ROUND((BerM1!I261+BerM2!I261+BerM3!I261)/(malu1+malu2+malu3),2)</f>
        <v>0</v>
      </c>
      <c r="Q261" s="6">
        <f>ROUND((BerM1!J261+BerM2!J261+BerM3!J261)/(dima1+dima2+dima3),2)</f>
        <v>0</v>
      </c>
      <c r="R261" s="6">
        <f>ROUND((BerM1!K261+BerM2!K261+BerM3!K261)/(wome1+wome2+wome3),2)</f>
        <v>0</v>
      </c>
      <c r="S261" s="6">
        <f>ROUND((BerM1!L261+BerM2!L261+BerM3!L261)/(doje1+doje2+doje3),2)</f>
        <v>0</v>
      </c>
      <c r="T261" s="6">
        <f>ROUND((BerM1!M261+BerM2!M261+BerM3!M261)/(vrve1+vrve2+vrve3),2)</f>
        <v>0</v>
      </c>
      <c r="U261" s="6">
        <f>ROUND((BerM1!N261+BerM2!N261+BerM3!N261)/(zasa1+zasa2+zasa3),2)</f>
        <v>0</v>
      </c>
      <c r="V261" s="6">
        <f>ROUND((BerM1!O261+BerM2!O261+BerM3!O261)/(zodi1+zodi2+zodi3),2)</f>
        <v>0</v>
      </c>
      <c r="W261" s="6">
        <f>ROUND(('M1-In'!U261+'M2-In'!U261+'M3-In'!U261)*7/(malu1+malu2+malu3+dima1+dima2+dima3+wome1+wome2+wome3+doje1+doje2+doje3+vrve1+vrve2+vrve3+zasa1+zasa2+zasa3+zodi1+zodi2+zodi3),2)</f>
        <v>0</v>
      </c>
      <c r="X261" s="6">
        <f t="shared" si="169"/>
        <v>0</v>
      </c>
      <c r="Y261" s="16">
        <f t="shared" ref="Y261:Y300" si="206">IF(A261=1,"Verbessern",IF(MIN(38,ROUND(O261*X261,2))&lt;&gt;0,MIN(38,ROUND(O261*X261,2)),0))</f>
        <v>0</v>
      </c>
      <c r="Z261" s="42">
        <f t="shared" ref="Z261:Z300" si="207">IF(Y261&lt;38,1,0)</f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2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6">
        <f t="shared" si="186"/>
        <v>0</v>
      </c>
      <c r="BB261" s="6">
        <f t="shared" si="203"/>
        <v>0</v>
      </c>
      <c r="BC261" s="285">
        <f t="shared" ref="BC261:BC300" si="209">IF(BB261&gt;=0.8,ROUND(1/BB261,7),IF(AND(BB261&gt;=0.55,BB261&lt;0.8),1+BB261-0.55,IF(BB261&lt;0.275,IF(OR(Y261&gt;=19,Z261=0),1,0),1)))</f>
        <v>0</v>
      </c>
      <c r="BD261" s="16">
        <f t="shared" ca="1" si="204"/>
        <v>0</v>
      </c>
      <c r="BE261" s="42">
        <f t="shared" ca="1" si="205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2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3"/>
      <c r="BR261" s="16">
        <f t="shared" si="197"/>
        <v>0</v>
      </c>
      <c r="BS261" s="16">
        <f t="shared" si="198"/>
        <v>0</v>
      </c>
      <c r="BT261" s="16">
        <f t="shared" si="199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43101</v>
      </c>
      <c r="D262" s="65">
        <f>Ident!F262-C262+1-(INT((CHOOSE(WEEKDAY(C262),0,1,2,3,4,5,6)+(Ident!F262-C262+1))/7))-(INT((CHOOSE(WEEKDAY(C262),6,0,1,2,3,4,5)+(Ident!F262-C262+1))/7))</f>
        <v>-30785</v>
      </c>
      <c r="E262" s="6">
        <f>Kal!B$13-C262+1-(INT((CHOOSE(WEEKDAY(C262),0,1,2,3,4,5,6)+(Kal!B$13-C262+1))/7))-(INT((CHOOSE(WEEKDAY(C262),6,0,1,2,3,4,5)+(Kal!B$13-C262+1))/7))</f>
        <v>65</v>
      </c>
      <c r="F262" s="6">
        <f>Ident!F262-Kal!A$11+1-(INT((CHOOSE(WEEKDAY(Kal!A$11),0,1,2,3,4,5,6)+(Ident!F262-Kal!A$11+1))/7))-(INT((CHOOSE(WEEKDAY(Kal!A$11),6,0,1,2,3,4,5)+(Ident!F262-Kal!A$11+1))/7))</f>
        <v>-30785</v>
      </c>
      <c r="G262" s="6">
        <f>IF(AND(Ident!E262&lt;&gt;0,Ident!F262&lt;&gt;0),D262,IF(AND(Ident!E262&lt;&gt;0,Ident!F262=0),E262,IF(AND(Ident!E262=0,Ident!F262&lt;&gt;0),F262,ad5kw)))</f>
        <v>65</v>
      </c>
      <c r="H262" s="75">
        <f>ROUND(G262*Ident!L262,2)</f>
        <v>0</v>
      </c>
      <c r="I262" s="82"/>
      <c r="J262" s="73">
        <f>BerM1!W262+BerM2!W262+BerM3!W262</f>
        <v>0</v>
      </c>
      <c r="K262" s="73">
        <f t="shared" si="200"/>
        <v>0</v>
      </c>
      <c r="L262" s="73">
        <f t="shared" si="168"/>
        <v>0</v>
      </c>
      <c r="M262" s="16">
        <f>BerM1!AB262+BerM2!AB262+BerM3!AB262</f>
        <v>0</v>
      </c>
      <c r="N262" s="16">
        <f t="shared" si="201"/>
        <v>0</v>
      </c>
      <c r="O262" s="9">
        <f>IF(BerM1!S262+BerM2!S262+BerM3!S262=0,0,MIN(Ident!L262*fuf,MAX((Ident!L262-1)*fuf,ROUND(N262/(BerM1!S262+BerM2!S262+BerM3!S262),2))))</f>
        <v>0</v>
      </c>
      <c r="P262" s="6">
        <f>ROUND((BerM1!I262+BerM2!I262+BerM3!I262)/(malu1+malu2+malu3),2)</f>
        <v>0</v>
      </c>
      <c r="Q262" s="6">
        <f>ROUND((BerM1!J262+BerM2!J262+BerM3!J262)/(dima1+dima2+dima3),2)</f>
        <v>0</v>
      </c>
      <c r="R262" s="6">
        <f>ROUND((BerM1!K262+BerM2!K262+BerM3!K262)/(wome1+wome2+wome3),2)</f>
        <v>0</v>
      </c>
      <c r="S262" s="6">
        <f>ROUND((BerM1!L262+BerM2!L262+BerM3!L262)/(doje1+doje2+doje3),2)</f>
        <v>0</v>
      </c>
      <c r="T262" s="6">
        <f>ROUND((BerM1!M262+BerM2!M262+BerM3!M262)/(vrve1+vrve2+vrve3),2)</f>
        <v>0</v>
      </c>
      <c r="U262" s="6">
        <f>ROUND((BerM1!N262+BerM2!N262+BerM3!N262)/(zasa1+zasa2+zasa3),2)</f>
        <v>0</v>
      </c>
      <c r="V262" s="6">
        <f>ROUND((BerM1!O262+BerM2!O262+BerM3!O262)/(zodi1+zodi2+zodi3),2)</f>
        <v>0</v>
      </c>
      <c r="W262" s="6">
        <f>ROUND(('M1-In'!U262+'M2-In'!U262+'M3-In'!U262)*7/(malu1+malu2+malu3+dima1+dima2+dima3+wome1+wome2+wome3+doje1+doje2+doje3+vrve1+vrve2+vrve3+zasa1+zasa2+zasa3+zodi1+zodi2+zodi3),2)</f>
        <v>0</v>
      </c>
      <c r="X262" s="6">
        <f t="shared" si="169"/>
        <v>0</v>
      </c>
      <c r="Y262" s="16">
        <f t="shared" si="206"/>
        <v>0</v>
      </c>
      <c r="Z262" s="42">
        <f t="shared" si="207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2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6">
        <f t="shared" si="186"/>
        <v>0</v>
      </c>
      <c r="BB262" s="6">
        <f t="shared" si="203"/>
        <v>0</v>
      </c>
      <c r="BC262" s="285">
        <f t="shared" si="209"/>
        <v>0</v>
      </c>
      <c r="BD262" s="16">
        <f t="shared" ca="1" si="204"/>
        <v>0</v>
      </c>
      <c r="BE262" s="42">
        <f t="shared" ca="1" si="205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2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3"/>
      <c r="BR262" s="16">
        <f t="shared" si="197"/>
        <v>0</v>
      </c>
      <c r="BS262" s="16">
        <f t="shared" si="198"/>
        <v>0</v>
      </c>
      <c r="BT262" s="16">
        <f t="shared" si="199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43101</v>
      </c>
      <c r="D263" s="65">
        <f>Ident!F263-C263+1-(INT((CHOOSE(WEEKDAY(C263),0,1,2,3,4,5,6)+(Ident!F263-C263+1))/7))-(INT((CHOOSE(WEEKDAY(C263),6,0,1,2,3,4,5)+(Ident!F263-C263+1))/7))</f>
        <v>-30785</v>
      </c>
      <c r="E263" s="6">
        <f>Kal!B$13-C263+1-(INT((CHOOSE(WEEKDAY(C263),0,1,2,3,4,5,6)+(Kal!B$13-C263+1))/7))-(INT((CHOOSE(WEEKDAY(C263),6,0,1,2,3,4,5)+(Kal!B$13-C263+1))/7))</f>
        <v>65</v>
      </c>
      <c r="F263" s="6">
        <f>Ident!F263-Kal!A$11+1-(INT((CHOOSE(WEEKDAY(Kal!A$11),0,1,2,3,4,5,6)+(Ident!F263-Kal!A$11+1))/7))-(INT((CHOOSE(WEEKDAY(Kal!A$11),6,0,1,2,3,4,5)+(Ident!F263-Kal!A$11+1))/7))</f>
        <v>-30785</v>
      </c>
      <c r="G263" s="6">
        <f>IF(AND(Ident!E263&lt;&gt;0,Ident!F263&lt;&gt;0),D263,IF(AND(Ident!E263&lt;&gt;0,Ident!F263=0),E263,IF(AND(Ident!E263=0,Ident!F263&lt;&gt;0),F263,ad5kw)))</f>
        <v>65</v>
      </c>
      <c r="H263" s="75">
        <f>ROUND(G263*Ident!L263,2)</f>
        <v>0</v>
      </c>
      <c r="I263" s="82"/>
      <c r="J263" s="73">
        <f>BerM1!W263+BerM2!W263+BerM3!W263</f>
        <v>0</v>
      </c>
      <c r="K263" s="73">
        <f t="shared" si="200"/>
        <v>0</v>
      </c>
      <c r="L263" s="73">
        <f t="shared" si="168"/>
        <v>0</v>
      </c>
      <c r="M263" s="16">
        <f>BerM1!AB263+BerM2!AB263+BerM3!AB263</f>
        <v>0</v>
      </c>
      <c r="N263" s="16">
        <f t="shared" si="201"/>
        <v>0</v>
      </c>
      <c r="O263" s="9">
        <f>IF(BerM1!S263+BerM2!S263+BerM3!S263=0,0,MIN(Ident!L263*fuf,MAX((Ident!L263-1)*fuf,ROUND(N263/(BerM1!S263+BerM2!S263+BerM3!S263),2))))</f>
        <v>0</v>
      </c>
      <c r="P263" s="6">
        <f>ROUND((BerM1!I263+BerM2!I263+BerM3!I263)/(malu1+malu2+malu3),2)</f>
        <v>0</v>
      </c>
      <c r="Q263" s="6">
        <f>ROUND((BerM1!J263+BerM2!J263+BerM3!J263)/(dima1+dima2+dima3),2)</f>
        <v>0</v>
      </c>
      <c r="R263" s="6">
        <f>ROUND((BerM1!K263+BerM2!K263+BerM3!K263)/(wome1+wome2+wome3),2)</f>
        <v>0</v>
      </c>
      <c r="S263" s="6">
        <f>ROUND((BerM1!L263+BerM2!L263+BerM3!L263)/(doje1+doje2+doje3),2)</f>
        <v>0</v>
      </c>
      <c r="T263" s="6">
        <f>ROUND((BerM1!M263+BerM2!M263+BerM3!M263)/(vrve1+vrve2+vrve3),2)</f>
        <v>0</v>
      </c>
      <c r="U263" s="6">
        <f>ROUND((BerM1!N263+BerM2!N263+BerM3!N263)/(zasa1+zasa2+zasa3),2)</f>
        <v>0</v>
      </c>
      <c r="V263" s="6">
        <f>ROUND((BerM1!O263+BerM2!O263+BerM3!O263)/(zodi1+zodi2+zodi3),2)</f>
        <v>0</v>
      </c>
      <c r="W263" s="6">
        <f>ROUND(('M1-In'!U263+'M2-In'!U263+'M3-In'!U263)*7/(malu1+malu2+malu3+dima1+dima2+dima3+wome1+wome2+wome3+doje1+doje2+doje3+vrve1+vrve2+vrve3+zasa1+zasa2+zasa3+zodi1+zodi2+zodi3),2)</f>
        <v>0</v>
      </c>
      <c r="X263" s="6">
        <f t="shared" si="169"/>
        <v>0</v>
      </c>
      <c r="Y263" s="16">
        <f t="shared" si="206"/>
        <v>0</v>
      </c>
      <c r="Z263" s="42">
        <f t="shared" si="207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2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6">
        <f t="shared" si="186"/>
        <v>0</v>
      </c>
      <c r="BB263" s="6">
        <f t="shared" si="203"/>
        <v>0</v>
      </c>
      <c r="BC263" s="285">
        <f t="shared" si="209"/>
        <v>0</v>
      </c>
      <c r="BD263" s="16">
        <f t="shared" ca="1" si="204"/>
        <v>0</v>
      </c>
      <c r="BE263" s="42">
        <f t="shared" ca="1" si="205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2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3"/>
      <c r="BR263" s="16">
        <f t="shared" si="197"/>
        <v>0</v>
      </c>
      <c r="BS263" s="16">
        <f t="shared" si="198"/>
        <v>0</v>
      </c>
      <c r="BT263" s="16">
        <f t="shared" si="199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43101</v>
      </c>
      <c r="D264" s="65">
        <f>Ident!F264-C264+1-(INT((CHOOSE(WEEKDAY(C264),0,1,2,3,4,5,6)+(Ident!F264-C264+1))/7))-(INT((CHOOSE(WEEKDAY(C264),6,0,1,2,3,4,5)+(Ident!F264-C264+1))/7))</f>
        <v>-30785</v>
      </c>
      <c r="E264" s="6">
        <f>Kal!B$13-C264+1-(INT((CHOOSE(WEEKDAY(C264),0,1,2,3,4,5,6)+(Kal!B$13-C264+1))/7))-(INT((CHOOSE(WEEKDAY(C264),6,0,1,2,3,4,5)+(Kal!B$13-C264+1))/7))</f>
        <v>65</v>
      </c>
      <c r="F264" s="6">
        <f>Ident!F264-Kal!A$11+1-(INT((CHOOSE(WEEKDAY(Kal!A$11),0,1,2,3,4,5,6)+(Ident!F264-Kal!A$11+1))/7))-(INT((CHOOSE(WEEKDAY(Kal!A$11),6,0,1,2,3,4,5)+(Ident!F264-Kal!A$11+1))/7))</f>
        <v>-30785</v>
      </c>
      <c r="G264" s="6">
        <f>IF(AND(Ident!E264&lt;&gt;0,Ident!F264&lt;&gt;0),D264,IF(AND(Ident!E264&lt;&gt;0,Ident!F264=0),E264,IF(AND(Ident!E264=0,Ident!F264&lt;&gt;0),F264,ad5kw)))</f>
        <v>65</v>
      </c>
      <c r="H264" s="75">
        <f>ROUND(G264*Ident!L264,2)</f>
        <v>0</v>
      </c>
      <c r="I264" s="82"/>
      <c r="J264" s="73">
        <f>BerM1!W264+BerM2!W264+BerM3!W264</f>
        <v>0</v>
      </c>
      <c r="K264" s="73">
        <f t="shared" si="200"/>
        <v>0</v>
      </c>
      <c r="L264" s="73">
        <f t="shared" si="168"/>
        <v>0</v>
      </c>
      <c r="M264" s="16">
        <f>BerM1!AB264+BerM2!AB264+BerM3!AB264</f>
        <v>0</v>
      </c>
      <c r="N264" s="16">
        <f t="shared" si="201"/>
        <v>0</v>
      </c>
      <c r="O264" s="9">
        <f>IF(BerM1!S264+BerM2!S264+BerM3!S264=0,0,MIN(Ident!L264*fuf,MAX((Ident!L264-1)*fuf,ROUND(N264/(BerM1!S264+BerM2!S264+BerM3!S264),2))))</f>
        <v>0</v>
      </c>
      <c r="P264" s="6">
        <f>ROUND((BerM1!I264+BerM2!I264+BerM3!I264)/(malu1+malu2+malu3),2)</f>
        <v>0</v>
      </c>
      <c r="Q264" s="6">
        <f>ROUND((BerM1!J264+BerM2!J264+BerM3!J264)/(dima1+dima2+dima3),2)</f>
        <v>0</v>
      </c>
      <c r="R264" s="6">
        <f>ROUND((BerM1!K264+BerM2!K264+BerM3!K264)/(wome1+wome2+wome3),2)</f>
        <v>0</v>
      </c>
      <c r="S264" s="6">
        <f>ROUND((BerM1!L264+BerM2!L264+BerM3!L264)/(doje1+doje2+doje3),2)</f>
        <v>0</v>
      </c>
      <c r="T264" s="6">
        <f>ROUND((BerM1!M264+BerM2!M264+BerM3!M264)/(vrve1+vrve2+vrve3),2)</f>
        <v>0</v>
      </c>
      <c r="U264" s="6">
        <f>ROUND((BerM1!N264+BerM2!N264+BerM3!N264)/(zasa1+zasa2+zasa3),2)</f>
        <v>0</v>
      </c>
      <c r="V264" s="6">
        <f>ROUND((BerM1!O264+BerM2!O264+BerM3!O264)/(zodi1+zodi2+zodi3),2)</f>
        <v>0</v>
      </c>
      <c r="W264" s="6">
        <f>ROUND(('M1-In'!U264+'M2-In'!U264+'M3-In'!U264)*7/(malu1+malu2+malu3+dima1+dima2+dima3+wome1+wome2+wome3+doje1+doje2+doje3+vrve1+vrve2+vrve3+zasa1+zasa2+zasa3+zodi1+zodi2+zodi3),2)</f>
        <v>0</v>
      </c>
      <c r="X264" s="6">
        <f t="shared" si="169"/>
        <v>0</v>
      </c>
      <c r="Y264" s="16">
        <f t="shared" si="206"/>
        <v>0</v>
      </c>
      <c r="Z264" s="42">
        <f t="shared" si="207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2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6">
        <f t="shared" si="186"/>
        <v>0</v>
      </c>
      <c r="BB264" s="6">
        <f t="shared" si="203"/>
        <v>0</v>
      </c>
      <c r="BC264" s="285">
        <f t="shared" si="209"/>
        <v>0</v>
      </c>
      <c r="BD264" s="16">
        <f t="shared" ca="1" si="204"/>
        <v>0</v>
      </c>
      <c r="BE264" s="42">
        <f t="shared" ca="1" si="205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2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3"/>
      <c r="BR264" s="16">
        <f t="shared" si="197"/>
        <v>0</v>
      </c>
      <c r="BS264" s="16">
        <f t="shared" si="198"/>
        <v>0</v>
      </c>
      <c r="BT264" s="16">
        <f t="shared" si="199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43101</v>
      </c>
      <c r="D265" s="65">
        <f>Ident!F265-C265+1-(INT((CHOOSE(WEEKDAY(C265),0,1,2,3,4,5,6)+(Ident!F265-C265+1))/7))-(INT((CHOOSE(WEEKDAY(C265),6,0,1,2,3,4,5)+(Ident!F265-C265+1))/7))</f>
        <v>-30785</v>
      </c>
      <c r="E265" s="6">
        <f>Kal!B$13-C265+1-(INT((CHOOSE(WEEKDAY(C265),0,1,2,3,4,5,6)+(Kal!B$13-C265+1))/7))-(INT((CHOOSE(WEEKDAY(C265),6,0,1,2,3,4,5)+(Kal!B$13-C265+1))/7))</f>
        <v>65</v>
      </c>
      <c r="F265" s="6">
        <f>Ident!F265-Kal!A$11+1-(INT((CHOOSE(WEEKDAY(Kal!A$11),0,1,2,3,4,5,6)+(Ident!F265-Kal!A$11+1))/7))-(INT((CHOOSE(WEEKDAY(Kal!A$11),6,0,1,2,3,4,5)+(Ident!F265-Kal!A$11+1))/7))</f>
        <v>-30785</v>
      </c>
      <c r="G265" s="6">
        <f>IF(AND(Ident!E265&lt;&gt;0,Ident!F265&lt;&gt;0),D265,IF(AND(Ident!E265&lt;&gt;0,Ident!F265=0),E265,IF(AND(Ident!E265=0,Ident!F265&lt;&gt;0),F265,ad5kw)))</f>
        <v>65</v>
      </c>
      <c r="H265" s="75">
        <f>ROUND(G265*Ident!L265,2)</f>
        <v>0</v>
      </c>
      <c r="I265" s="82"/>
      <c r="J265" s="73">
        <f>BerM1!W265+BerM2!W265+BerM3!W265</f>
        <v>0</v>
      </c>
      <c r="K265" s="73">
        <f t="shared" si="200"/>
        <v>0</v>
      </c>
      <c r="L265" s="73">
        <f t="shared" si="168"/>
        <v>0</v>
      </c>
      <c r="M265" s="16">
        <f>BerM1!AB265+BerM2!AB265+BerM3!AB265</f>
        <v>0</v>
      </c>
      <c r="N265" s="16">
        <f t="shared" si="201"/>
        <v>0</v>
      </c>
      <c r="O265" s="9">
        <f>IF(BerM1!S265+BerM2!S265+BerM3!S265=0,0,MIN(Ident!L265*fuf,MAX((Ident!L265-1)*fuf,ROUND(N265/(BerM1!S265+BerM2!S265+BerM3!S265),2))))</f>
        <v>0</v>
      </c>
      <c r="P265" s="6">
        <f>ROUND((BerM1!I265+BerM2!I265+BerM3!I265)/(malu1+malu2+malu3),2)</f>
        <v>0</v>
      </c>
      <c r="Q265" s="6">
        <f>ROUND((BerM1!J265+BerM2!J265+BerM3!J265)/(dima1+dima2+dima3),2)</f>
        <v>0</v>
      </c>
      <c r="R265" s="6">
        <f>ROUND((BerM1!K265+BerM2!K265+BerM3!K265)/(wome1+wome2+wome3),2)</f>
        <v>0</v>
      </c>
      <c r="S265" s="6">
        <f>ROUND((BerM1!L265+BerM2!L265+BerM3!L265)/(doje1+doje2+doje3),2)</f>
        <v>0</v>
      </c>
      <c r="T265" s="6">
        <f>ROUND((BerM1!M265+BerM2!M265+BerM3!M265)/(vrve1+vrve2+vrve3),2)</f>
        <v>0</v>
      </c>
      <c r="U265" s="6">
        <f>ROUND((BerM1!N265+BerM2!N265+BerM3!N265)/(zasa1+zasa2+zasa3),2)</f>
        <v>0</v>
      </c>
      <c r="V265" s="6">
        <f>ROUND((BerM1!O265+BerM2!O265+BerM3!O265)/(zodi1+zodi2+zodi3),2)</f>
        <v>0</v>
      </c>
      <c r="W265" s="6">
        <f>ROUND(('M1-In'!U265+'M2-In'!U265+'M3-In'!U265)*7/(malu1+malu2+malu3+dima1+dima2+dima3+wome1+wome2+wome3+doje1+doje2+doje3+vrve1+vrve2+vrve3+zasa1+zasa2+zasa3+zodi1+zodi2+zodi3),2)</f>
        <v>0</v>
      </c>
      <c r="X265" s="6">
        <f t="shared" si="169"/>
        <v>0</v>
      </c>
      <c r="Y265" s="16">
        <f t="shared" si="206"/>
        <v>0</v>
      </c>
      <c r="Z265" s="42">
        <f t="shared" si="207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2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6">
        <f t="shared" si="186"/>
        <v>0</v>
      </c>
      <c r="BB265" s="6">
        <f t="shared" si="203"/>
        <v>0</v>
      </c>
      <c r="BC265" s="285">
        <f t="shared" si="209"/>
        <v>0</v>
      </c>
      <c r="BD265" s="16">
        <f t="shared" ca="1" si="204"/>
        <v>0</v>
      </c>
      <c r="BE265" s="42">
        <f t="shared" ca="1" si="205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2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3"/>
      <c r="BR265" s="16">
        <f t="shared" si="197"/>
        <v>0</v>
      </c>
      <c r="BS265" s="16">
        <f t="shared" si="198"/>
        <v>0</v>
      </c>
      <c r="BT265" s="16">
        <f t="shared" si="199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43101</v>
      </c>
      <c r="D266" s="65">
        <f>Ident!F266-C266+1-(INT((CHOOSE(WEEKDAY(C266),0,1,2,3,4,5,6)+(Ident!F266-C266+1))/7))-(INT((CHOOSE(WEEKDAY(C266),6,0,1,2,3,4,5)+(Ident!F266-C266+1))/7))</f>
        <v>-30785</v>
      </c>
      <c r="E266" s="6">
        <f>Kal!B$13-C266+1-(INT((CHOOSE(WEEKDAY(C266),0,1,2,3,4,5,6)+(Kal!B$13-C266+1))/7))-(INT((CHOOSE(WEEKDAY(C266),6,0,1,2,3,4,5)+(Kal!B$13-C266+1))/7))</f>
        <v>65</v>
      </c>
      <c r="F266" s="6">
        <f>Ident!F266-Kal!A$11+1-(INT((CHOOSE(WEEKDAY(Kal!A$11),0,1,2,3,4,5,6)+(Ident!F266-Kal!A$11+1))/7))-(INT((CHOOSE(WEEKDAY(Kal!A$11),6,0,1,2,3,4,5)+(Ident!F266-Kal!A$11+1))/7))</f>
        <v>-30785</v>
      </c>
      <c r="G266" s="6">
        <f>IF(AND(Ident!E266&lt;&gt;0,Ident!F266&lt;&gt;0),D266,IF(AND(Ident!E266&lt;&gt;0,Ident!F266=0),E266,IF(AND(Ident!E266=0,Ident!F266&lt;&gt;0),F266,ad5kw)))</f>
        <v>65</v>
      </c>
      <c r="H266" s="75">
        <f>ROUND(G266*Ident!L266,2)</f>
        <v>0</v>
      </c>
      <c r="I266" s="82"/>
      <c r="J266" s="73">
        <f>BerM1!W266+BerM2!W266+BerM3!W266</f>
        <v>0</v>
      </c>
      <c r="K266" s="73">
        <f t="shared" si="200"/>
        <v>0</v>
      </c>
      <c r="L266" s="73">
        <f t="shared" si="168"/>
        <v>0</v>
      </c>
      <c r="M266" s="16">
        <f>BerM1!AB266+BerM2!AB266+BerM3!AB266</f>
        <v>0</v>
      </c>
      <c r="N266" s="16">
        <f t="shared" si="201"/>
        <v>0</v>
      </c>
      <c r="O266" s="9">
        <f>IF(BerM1!S266+BerM2!S266+BerM3!S266=0,0,MIN(Ident!L266*fuf,MAX((Ident!L266-1)*fuf,ROUND(N266/(BerM1!S266+BerM2!S266+BerM3!S266),2))))</f>
        <v>0</v>
      </c>
      <c r="P266" s="6">
        <f>ROUND((BerM1!I266+BerM2!I266+BerM3!I266)/(malu1+malu2+malu3),2)</f>
        <v>0</v>
      </c>
      <c r="Q266" s="6">
        <f>ROUND((BerM1!J266+BerM2!J266+BerM3!J266)/(dima1+dima2+dima3),2)</f>
        <v>0</v>
      </c>
      <c r="R266" s="6">
        <f>ROUND((BerM1!K266+BerM2!K266+BerM3!K266)/(wome1+wome2+wome3),2)</f>
        <v>0</v>
      </c>
      <c r="S266" s="6">
        <f>ROUND((BerM1!L266+BerM2!L266+BerM3!L266)/(doje1+doje2+doje3),2)</f>
        <v>0</v>
      </c>
      <c r="T266" s="6">
        <f>ROUND((BerM1!M266+BerM2!M266+BerM3!M266)/(vrve1+vrve2+vrve3),2)</f>
        <v>0</v>
      </c>
      <c r="U266" s="6">
        <f>ROUND((BerM1!N266+BerM2!N266+BerM3!N266)/(zasa1+zasa2+zasa3),2)</f>
        <v>0</v>
      </c>
      <c r="V266" s="6">
        <f>ROUND((BerM1!O266+BerM2!O266+BerM3!O266)/(zodi1+zodi2+zodi3),2)</f>
        <v>0</v>
      </c>
      <c r="W266" s="6">
        <f>ROUND(('M1-In'!U266+'M2-In'!U266+'M3-In'!U266)*7/(malu1+malu2+malu3+dima1+dima2+dima3+wome1+wome2+wome3+doje1+doje2+doje3+vrve1+vrve2+vrve3+zasa1+zasa2+zasa3+zodi1+zodi2+zodi3),2)</f>
        <v>0</v>
      </c>
      <c r="X266" s="6">
        <f t="shared" si="169"/>
        <v>0</v>
      </c>
      <c r="Y266" s="16">
        <f t="shared" si="206"/>
        <v>0</v>
      </c>
      <c r="Z266" s="42">
        <f t="shared" si="207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2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6">
        <f t="shared" si="186"/>
        <v>0</v>
      </c>
      <c r="BB266" s="6">
        <f t="shared" si="203"/>
        <v>0</v>
      </c>
      <c r="BC266" s="285">
        <f t="shared" si="209"/>
        <v>0</v>
      </c>
      <c r="BD266" s="16">
        <f t="shared" ca="1" si="204"/>
        <v>0</v>
      </c>
      <c r="BE266" s="42">
        <f t="shared" ca="1" si="205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2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3"/>
      <c r="BR266" s="16">
        <f t="shared" si="197"/>
        <v>0</v>
      </c>
      <c r="BS266" s="16">
        <f t="shared" si="198"/>
        <v>0</v>
      </c>
      <c r="BT266" s="16">
        <f t="shared" si="199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43101</v>
      </c>
      <c r="D267" s="65">
        <f>Ident!F267-C267+1-(INT((CHOOSE(WEEKDAY(C267),0,1,2,3,4,5,6)+(Ident!F267-C267+1))/7))-(INT((CHOOSE(WEEKDAY(C267),6,0,1,2,3,4,5)+(Ident!F267-C267+1))/7))</f>
        <v>-30785</v>
      </c>
      <c r="E267" s="6">
        <f>Kal!B$13-C267+1-(INT((CHOOSE(WEEKDAY(C267),0,1,2,3,4,5,6)+(Kal!B$13-C267+1))/7))-(INT((CHOOSE(WEEKDAY(C267),6,0,1,2,3,4,5)+(Kal!B$13-C267+1))/7))</f>
        <v>65</v>
      </c>
      <c r="F267" s="6">
        <f>Ident!F267-Kal!A$11+1-(INT((CHOOSE(WEEKDAY(Kal!A$11),0,1,2,3,4,5,6)+(Ident!F267-Kal!A$11+1))/7))-(INT((CHOOSE(WEEKDAY(Kal!A$11),6,0,1,2,3,4,5)+(Ident!F267-Kal!A$11+1))/7))</f>
        <v>-30785</v>
      </c>
      <c r="G267" s="6">
        <f>IF(AND(Ident!E267&lt;&gt;0,Ident!F267&lt;&gt;0),D267,IF(AND(Ident!E267&lt;&gt;0,Ident!F267=0),E267,IF(AND(Ident!E267=0,Ident!F267&lt;&gt;0),F267,ad5kw)))</f>
        <v>65</v>
      </c>
      <c r="H267" s="75">
        <f>ROUND(G267*Ident!L267,2)</f>
        <v>0</v>
      </c>
      <c r="I267" s="82"/>
      <c r="J267" s="73">
        <f>BerM1!W267+BerM2!W267+BerM3!W267</f>
        <v>0</v>
      </c>
      <c r="K267" s="73">
        <f t="shared" si="200"/>
        <v>0</v>
      </c>
      <c r="L267" s="73">
        <f t="shared" si="168"/>
        <v>0</v>
      </c>
      <c r="M267" s="16">
        <f>BerM1!AB267+BerM2!AB267+BerM3!AB267</f>
        <v>0</v>
      </c>
      <c r="N267" s="16">
        <f t="shared" si="201"/>
        <v>0</v>
      </c>
      <c r="O267" s="9">
        <f>IF(BerM1!S267+BerM2!S267+BerM3!S267=0,0,MIN(Ident!L267*fuf,MAX((Ident!L267-1)*fuf,ROUND(N267/(BerM1!S267+BerM2!S267+BerM3!S267),2))))</f>
        <v>0</v>
      </c>
      <c r="P267" s="6">
        <f>ROUND((BerM1!I267+BerM2!I267+BerM3!I267)/(malu1+malu2+malu3),2)</f>
        <v>0</v>
      </c>
      <c r="Q267" s="6">
        <f>ROUND((BerM1!J267+BerM2!J267+BerM3!J267)/(dima1+dima2+dima3),2)</f>
        <v>0</v>
      </c>
      <c r="R267" s="6">
        <f>ROUND((BerM1!K267+BerM2!K267+BerM3!K267)/(wome1+wome2+wome3),2)</f>
        <v>0</v>
      </c>
      <c r="S267" s="6">
        <f>ROUND((BerM1!L267+BerM2!L267+BerM3!L267)/(doje1+doje2+doje3),2)</f>
        <v>0</v>
      </c>
      <c r="T267" s="6">
        <f>ROUND((BerM1!M267+BerM2!M267+BerM3!M267)/(vrve1+vrve2+vrve3),2)</f>
        <v>0</v>
      </c>
      <c r="U267" s="6">
        <f>ROUND((BerM1!N267+BerM2!N267+BerM3!N267)/(zasa1+zasa2+zasa3),2)</f>
        <v>0</v>
      </c>
      <c r="V267" s="6">
        <f>ROUND((BerM1!O267+BerM2!O267+BerM3!O267)/(zodi1+zodi2+zodi3),2)</f>
        <v>0</v>
      </c>
      <c r="W267" s="6">
        <f>ROUND(('M1-In'!U267+'M2-In'!U267+'M3-In'!U267)*7/(malu1+malu2+malu3+dima1+dima2+dima3+wome1+wome2+wome3+doje1+doje2+doje3+vrve1+vrve2+vrve3+zasa1+zasa2+zasa3+zodi1+zodi2+zodi3),2)</f>
        <v>0</v>
      </c>
      <c r="X267" s="6">
        <f t="shared" si="169"/>
        <v>0</v>
      </c>
      <c r="Y267" s="16">
        <f t="shared" si="206"/>
        <v>0</v>
      </c>
      <c r="Z267" s="42">
        <f t="shared" si="207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2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6">
        <f t="shared" si="186"/>
        <v>0</v>
      </c>
      <c r="BB267" s="6">
        <f t="shared" si="203"/>
        <v>0</v>
      </c>
      <c r="BC267" s="285">
        <f t="shared" si="209"/>
        <v>0</v>
      </c>
      <c r="BD267" s="16">
        <f t="shared" ca="1" si="204"/>
        <v>0</v>
      </c>
      <c r="BE267" s="42">
        <f t="shared" ca="1" si="205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2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3"/>
      <c r="BR267" s="16">
        <f t="shared" si="197"/>
        <v>0</v>
      </c>
      <c r="BS267" s="16">
        <f t="shared" si="198"/>
        <v>0</v>
      </c>
      <c r="BT267" s="16">
        <f t="shared" si="199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43101</v>
      </c>
      <c r="D268" s="65">
        <f>Ident!F268-C268+1-(INT((CHOOSE(WEEKDAY(C268),0,1,2,3,4,5,6)+(Ident!F268-C268+1))/7))-(INT((CHOOSE(WEEKDAY(C268),6,0,1,2,3,4,5)+(Ident!F268-C268+1))/7))</f>
        <v>-30785</v>
      </c>
      <c r="E268" s="6">
        <f>Kal!B$13-C268+1-(INT((CHOOSE(WEEKDAY(C268),0,1,2,3,4,5,6)+(Kal!B$13-C268+1))/7))-(INT((CHOOSE(WEEKDAY(C268),6,0,1,2,3,4,5)+(Kal!B$13-C268+1))/7))</f>
        <v>65</v>
      </c>
      <c r="F268" s="6">
        <f>Ident!F268-Kal!A$11+1-(INT((CHOOSE(WEEKDAY(Kal!A$11),0,1,2,3,4,5,6)+(Ident!F268-Kal!A$11+1))/7))-(INT((CHOOSE(WEEKDAY(Kal!A$11),6,0,1,2,3,4,5)+(Ident!F268-Kal!A$11+1))/7))</f>
        <v>-30785</v>
      </c>
      <c r="G268" s="6">
        <f>IF(AND(Ident!E268&lt;&gt;0,Ident!F268&lt;&gt;0),D268,IF(AND(Ident!E268&lt;&gt;0,Ident!F268=0),E268,IF(AND(Ident!E268=0,Ident!F268&lt;&gt;0),F268,ad5kw)))</f>
        <v>65</v>
      </c>
      <c r="H268" s="75">
        <f>ROUND(G268*Ident!L268,2)</f>
        <v>0</v>
      </c>
      <c r="I268" s="82"/>
      <c r="J268" s="73">
        <f>BerM1!W268+BerM2!W268+BerM3!W268</f>
        <v>0</v>
      </c>
      <c r="K268" s="73">
        <f t="shared" si="200"/>
        <v>0</v>
      </c>
      <c r="L268" s="73">
        <f t="shared" si="168"/>
        <v>0</v>
      </c>
      <c r="M268" s="16">
        <f>BerM1!AB268+BerM2!AB268+BerM3!AB268</f>
        <v>0</v>
      </c>
      <c r="N268" s="16">
        <f t="shared" si="201"/>
        <v>0</v>
      </c>
      <c r="O268" s="9">
        <f>IF(BerM1!S268+BerM2!S268+BerM3!S268=0,0,MIN(Ident!L268*fuf,MAX((Ident!L268-1)*fuf,ROUND(N268/(BerM1!S268+BerM2!S268+BerM3!S268),2))))</f>
        <v>0</v>
      </c>
      <c r="P268" s="6">
        <f>ROUND((BerM1!I268+BerM2!I268+BerM3!I268)/(malu1+malu2+malu3),2)</f>
        <v>0</v>
      </c>
      <c r="Q268" s="6">
        <f>ROUND((BerM1!J268+BerM2!J268+BerM3!J268)/(dima1+dima2+dima3),2)</f>
        <v>0</v>
      </c>
      <c r="R268" s="6">
        <f>ROUND((BerM1!K268+BerM2!K268+BerM3!K268)/(wome1+wome2+wome3),2)</f>
        <v>0</v>
      </c>
      <c r="S268" s="6">
        <f>ROUND((BerM1!L268+BerM2!L268+BerM3!L268)/(doje1+doje2+doje3),2)</f>
        <v>0</v>
      </c>
      <c r="T268" s="6">
        <f>ROUND((BerM1!M268+BerM2!M268+BerM3!M268)/(vrve1+vrve2+vrve3),2)</f>
        <v>0</v>
      </c>
      <c r="U268" s="6">
        <f>ROUND((BerM1!N268+BerM2!N268+BerM3!N268)/(zasa1+zasa2+zasa3),2)</f>
        <v>0</v>
      </c>
      <c r="V268" s="6">
        <f>ROUND((BerM1!O268+BerM2!O268+BerM3!O268)/(zodi1+zodi2+zodi3),2)</f>
        <v>0</v>
      </c>
      <c r="W268" s="6">
        <f>ROUND(('M1-In'!U268+'M2-In'!U268+'M3-In'!U268)*7/(malu1+malu2+malu3+dima1+dima2+dima3+wome1+wome2+wome3+doje1+doje2+doje3+vrve1+vrve2+vrve3+zasa1+zasa2+zasa3+zodi1+zodi2+zodi3),2)</f>
        <v>0</v>
      </c>
      <c r="X268" s="6">
        <f t="shared" si="169"/>
        <v>0</v>
      </c>
      <c r="Y268" s="16">
        <f t="shared" si="206"/>
        <v>0</v>
      </c>
      <c r="Z268" s="42">
        <f t="shared" si="207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2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6">
        <f t="shared" si="186"/>
        <v>0</v>
      </c>
      <c r="BB268" s="6">
        <f t="shared" si="203"/>
        <v>0</v>
      </c>
      <c r="BC268" s="285">
        <f t="shared" si="209"/>
        <v>0</v>
      </c>
      <c r="BD268" s="16">
        <f t="shared" ca="1" si="204"/>
        <v>0</v>
      </c>
      <c r="BE268" s="42">
        <f t="shared" ca="1" si="205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2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3"/>
      <c r="BR268" s="16">
        <f t="shared" si="197"/>
        <v>0</v>
      </c>
      <c r="BS268" s="16">
        <f t="shared" si="198"/>
        <v>0</v>
      </c>
      <c r="BT268" s="16">
        <f t="shared" si="199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43101</v>
      </c>
      <c r="D269" s="65">
        <f>Ident!F269-C269+1-(INT((CHOOSE(WEEKDAY(C269),0,1,2,3,4,5,6)+(Ident!F269-C269+1))/7))-(INT((CHOOSE(WEEKDAY(C269),6,0,1,2,3,4,5)+(Ident!F269-C269+1))/7))</f>
        <v>-30785</v>
      </c>
      <c r="E269" s="6">
        <f>Kal!B$13-C269+1-(INT((CHOOSE(WEEKDAY(C269),0,1,2,3,4,5,6)+(Kal!B$13-C269+1))/7))-(INT((CHOOSE(WEEKDAY(C269),6,0,1,2,3,4,5)+(Kal!B$13-C269+1))/7))</f>
        <v>65</v>
      </c>
      <c r="F269" s="6">
        <f>Ident!F269-Kal!A$11+1-(INT((CHOOSE(WEEKDAY(Kal!A$11),0,1,2,3,4,5,6)+(Ident!F269-Kal!A$11+1))/7))-(INT((CHOOSE(WEEKDAY(Kal!A$11),6,0,1,2,3,4,5)+(Ident!F269-Kal!A$11+1))/7))</f>
        <v>-30785</v>
      </c>
      <c r="G269" s="6">
        <f>IF(AND(Ident!E269&lt;&gt;0,Ident!F269&lt;&gt;0),D269,IF(AND(Ident!E269&lt;&gt;0,Ident!F269=0),E269,IF(AND(Ident!E269=0,Ident!F269&lt;&gt;0),F269,ad5kw)))</f>
        <v>65</v>
      </c>
      <c r="H269" s="75">
        <f>ROUND(G269*Ident!L269,2)</f>
        <v>0</v>
      </c>
      <c r="I269" s="82"/>
      <c r="J269" s="73">
        <f>BerM1!W269+BerM2!W269+BerM3!W269</f>
        <v>0</v>
      </c>
      <c r="K269" s="73">
        <f t="shared" si="200"/>
        <v>0</v>
      </c>
      <c r="L269" s="73">
        <f t="shared" si="168"/>
        <v>0</v>
      </c>
      <c r="M269" s="16">
        <f>BerM1!AB269+BerM2!AB269+BerM3!AB269</f>
        <v>0</v>
      </c>
      <c r="N269" s="16">
        <f t="shared" si="201"/>
        <v>0</v>
      </c>
      <c r="O269" s="9">
        <f>IF(BerM1!S269+BerM2!S269+BerM3!S269=0,0,MIN(Ident!L269*fuf,MAX((Ident!L269-1)*fuf,ROUND(N269/(BerM1!S269+BerM2!S269+BerM3!S269),2))))</f>
        <v>0</v>
      </c>
      <c r="P269" s="6">
        <f>ROUND((BerM1!I269+BerM2!I269+BerM3!I269)/(malu1+malu2+malu3),2)</f>
        <v>0</v>
      </c>
      <c r="Q269" s="6">
        <f>ROUND((BerM1!J269+BerM2!J269+BerM3!J269)/(dima1+dima2+dima3),2)</f>
        <v>0</v>
      </c>
      <c r="R269" s="6">
        <f>ROUND((BerM1!K269+BerM2!K269+BerM3!K269)/(wome1+wome2+wome3),2)</f>
        <v>0</v>
      </c>
      <c r="S269" s="6">
        <f>ROUND((BerM1!L269+BerM2!L269+BerM3!L269)/(doje1+doje2+doje3),2)</f>
        <v>0</v>
      </c>
      <c r="T269" s="6">
        <f>ROUND((BerM1!M269+BerM2!M269+BerM3!M269)/(vrve1+vrve2+vrve3),2)</f>
        <v>0</v>
      </c>
      <c r="U269" s="6">
        <f>ROUND((BerM1!N269+BerM2!N269+BerM3!N269)/(zasa1+zasa2+zasa3),2)</f>
        <v>0</v>
      </c>
      <c r="V269" s="6">
        <f>ROUND((BerM1!O269+BerM2!O269+BerM3!O269)/(zodi1+zodi2+zodi3),2)</f>
        <v>0</v>
      </c>
      <c r="W269" s="6">
        <f>ROUND(('M1-In'!U269+'M2-In'!U269+'M3-In'!U269)*7/(malu1+malu2+malu3+dima1+dima2+dima3+wome1+wome2+wome3+doje1+doje2+doje3+vrve1+vrve2+vrve3+zasa1+zasa2+zasa3+zodi1+zodi2+zodi3),2)</f>
        <v>0</v>
      </c>
      <c r="X269" s="6">
        <f t="shared" si="169"/>
        <v>0</v>
      </c>
      <c r="Y269" s="16">
        <f t="shared" si="206"/>
        <v>0</v>
      </c>
      <c r="Z269" s="42">
        <f t="shared" si="207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2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6">
        <f t="shared" si="186"/>
        <v>0</v>
      </c>
      <c r="BB269" s="6">
        <f t="shared" si="203"/>
        <v>0</v>
      </c>
      <c r="BC269" s="285">
        <f t="shared" si="209"/>
        <v>0</v>
      </c>
      <c r="BD269" s="16">
        <f t="shared" ca="1" si="204"/>
        <v>0</v>
      </c>
      <c r="BE269" s="42">
        <f t="shared" ca="1" si="205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2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3"/>
      <c r="BR269" s="16">
        <f t="shared" si="197"/>
        <v>0</v>
      </c>
      <c r="BS269" s="16">
        <f t="shared" si="198"/>
        <v>0</v>
      </c>
      <c r="BT269" s="16">
        <f t="shared" si="199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43101</v>
      </c>
      <c r="D270" s="65">
        <f>Ident!F270-C270+1-(INT((CHOOSE(WEEKDAY(C270),0,1,2,3,4,5,6)+(Ident!F270-C270+1))/7))-(INT((CHOOSE(WEEKDAY(C270),6,0,1,2,3,4,5)+(Ident!F270-C270+1))/7))</f>
        <v>-30785</v>
      </c>
      <c r="E270" s="6">
        <f>Kal!B$13-C270+1-(INT((CHOOSE(WEEKDAY(C270),0,1,2,3,4,5,6)+(Kal!B$13-C270+1))/7))-(INT((CHOOSE(WEEKDAY(C270),6,0,1,2,3,4,5)+(Kal!B$13-C270+1))/7))</f>
        <v>65</v>
      </c>
      <c r="F270" s="6">
        <f>Ident!F270-Kal!A$11+1-(INT((CHOOSE(WEEKDAY(Kal!A$11),0,1,2,3,4,5,6)+(Ident!F270-Kal!A$11+1))/7))-(INT((CHOOSE(WEEKDAY(Kal!A$11),6,0,1,2,3,4,5)+(Ident!F270-Kal!A$11+1))/7))</f>
        <v>-30785</v>
      </c>
      <c r="G270" s="6">
        <f>IF(AND(Ident!E270&lt;&gt;0,Ident!F270&lt;&gt;0),D270,IF(AND(Ident!E270&lt;&gt;0,Ident!F270=0),E270,IF(AND(Ident!E270=0,Ident!F270&lt;&gt;0),F270,ad5kw)))</f>
        <v>65</v>
      </c>
      <c r="H270" s="75">
        <f>ROUND(G270*Ident!L270,2)</f>
        <v>0</v>
      </c>
      <c r="I270" s="82"/>
      <c r="J270" s="73">
        <f>BerM1!W270+BerM2!W270+BerM3!W270</f>
        <v>0</v>
      </c>
      <c r="K270" s="73">
        <f t="shared" si="200"/>
        <v>0</v>
      </c>
      <c r="L270" s="73">
        <f t="shared" si="168"/>
        <v>0</v>
      </c>
      <c r="M270" s="16">
        <f>BerM1!AB270+BerM2!AB270+BerM3!AB270</f>
        <v>0</v>
      </c>
      <c r="N270" s="16">
        <f t="shared" si="201"/>
        <v>0</v>
      </c>
      <c r="O270" s="9">
        <f>IF(BerM1!S270+BerM2!S270+BerM3!S270=0,0,MIN(Ident!L270*fuf,MAX((Ident!L270-1)*fuf,ROUND(N270/(BerM1!S270+BerM2!S270+BerM3!S270),2))))</f>
        <v>0</v>
      </c>
      <c r="P270" s="6">
        <f>ROUND((BerM1!I270+BerM2!I270+BerM3!I270)/(malu1+malu2+malu3),2)</f>
        <v>0</v>
      </c>
      <c r="Q270" s="6">
        <f>ROUND((BerM1!J270+BerM2!J270+BerM3!J270)/(dima1+dima2+dima3),2)</f>
        <v>0</v>
      </c>
      <c r="R270" s="6">
        <f>ROUND((BerM1!K270+BerM2!K270+BerM3!K270)/(wome1+wome2+wome3),2)</f>
        <v>0</v>
      </c>
      <c r="S270" s="6">
        <f>ROUND((BerM1!L270+BerM2!L270+BerM3!L270)/(doje1+doje2+doje3),2)</f>
        <v>0</v>
      </c>
      <c r="T270" s="6">
        <f>ROUND((BerM1!M270+BerM2!M270+BerM3!M270)/(vrve1+vrve2+vrve3),2)</f>
        <v>0</v>
      </c>
      <c r="U270" s="6">
        <f>ROUND((BerM1!N270+BerM2!N270+BerM3!N270)/(zasa1+zasa2+zasa3),2)</f>
        <v>0</v>
      </c>
      <c r="V270" s="6">
        <f>ROUND((BerM1!O270+BerM2!O270+BerM3!O270)/(zodi1+zodi2+zodi3),2)</f>
        <v>0</v>
      </c>
      <c r="W270" s="6">
        <f>ROUND(('M1-In'!U270+'M2-In'!U270+'M3-In'!U270)*7/(malu1+malu2+malu3+dima1+dima2+dima3+wome1+wome2+wome3+doje1+doje2+doje3+vrve1+vrve2+vrve3+zasa1+zasa2+zasa3+zodi1+zodi2+zodi3),2)</f>
        <v>0</v>
      </c>
      <c r="X270" s="6">
        <f t="shared" si="169"/>
        <v>0</v>
      </c>
      <c r="Y270" s="16">
        <f t="shared" si="206"/>
        <v>0</v>
      </c>
      <c r="Z270" s="42">
        <f t="shared" si="207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2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6">
        <f t="shared" si="186"/>
        <v>0</v>
      </c>
      <c r="BB270" s="6">
        <f t="shared" si="203"/>
        <v>0</v>
      </c>
      <c r="BC270" s="285">
        <f t="shared" si="209"/>
        <v>0</v>
      </c>
      <c r="BD270" s="16">
        <f t="shared" ca="1" si="204"/>
        <v>0</v>
      </c>
      <c r="BE270" s="42">
        <f t="shared" ca="1" si="205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2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3"/>
      <c r="BR270" s="16">
        <f t="shared" si="197"/>
        <v>0</v>
      </c>
      <c r="BS270" s="16">
        <f t="shared" si="198"/>
        <v>0</v>
      </c>
      <c r="BT270" s="16">
        <f t="shared" si="199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43101</v>
      </c>
      <c r="D271" s="65">
        <f>Ident!F271-C271+1-(INT((CHOOSE(WEEKDAY(C271),0,1,2,3,4,5,6)+(Ident!F271-C271+1))/7))-(INT((CHOOSE(WEEKDAY(C271),6,0,1,2,3,4,5)+(Ident!F271-C271+1))/7))</f>
        <v>-30785</v>
      </c>
      <c r="E271" s="6">
        <f>Kal!B$13-C271+1-(INT((CHOOSE(WEEKDAY(C271),0,1,2,3,4,5,6)+(Kal!B$13-C271+1))/7))-(INT((CHOOSE(WEEKDAY(C271),6,0,1,2,3,4,5)+(Kal!B$13-C271+1))/7))</f>
        <v>65</v>
      </c>
      <c r="F271" s="6">
        <f>Ident!F271-Kal!A$11+1-(INT((CHOOSE(WEEKDAY(Kal!A$11),0,1,2,3,4,5,6)+(Ident!F271-Kal!A$11+1))/7))-(INT((CHOOSE(WEEKDAY(Kal!A$11),6,0,1,2,3,4,5)+(Ident!F271-Kal!A$11+1))/7))</f>
        <v>-30785</v>
      </c>
      <c r="G271" s="6">
        <f>IF(AND(Ident!E271&lt;&gt;0,Ident!F271&lt;&gt;0),D271,IF(AND(Ident!E271&lt;&gt;0,Ident!F271=0),E271,IF(AND(Ident!E271=0,Ident!F271&lt;&gt;0),F271,ad5kw)))</f>
        <v>65</v>
      </c>
      <c r="H271" s="75">
        <f>ROUND(G271*Ident!L271,2)</f>
        <v>0</v>
      </c>
      <c r="I271" s="82"/>
      <c r="J271" s="73">
        <f>BerM1!W271+BerM2!W271+BerM3!W271</f>
        <v>0</v>
      </c>
      <c r="K271" s="73">
        <f t="shared" si="200"/>
        <v>0</v>
      </c>
      <c r="L271" s="73">
        <f t="shared" si="168"/>
        <v>0</v>
      </c>
      <c r="M271" s="16">
        <f>BerM1!AB271+BerM2!AB271+BerM3!AB271</f>
        <v>0</v>
      </c>
      <c r="N271" s="16">
        <f t="shared" si="201"/>
        <v>0</v>
      </c>
      <c r="O271" s="9">
        <f>IF(BerM1!S271+BerM2!S271+BerM3!S271=0,0,MIN(Ident!L271*fuf,MAX((Ident!L271-1)*fuf,ROUND(N271/(BerM1!S271+BerM2!S271+BerM3!S271),2))))</f>
        <v>0</v>
      </c>
      <c r="P271" s="6">
        <f>ROUND((BerM1!I271+BerM2!I271+BerM3!I271)/(malu1+malu2+malu3),2)</f>
        <v>0</v>
      </c>
      <c r="Q271" s="6">
        <f>ROUND((BerM1!J271+BerM2!J271+BerM3!J271)/(dima1+dima2+dima3),2)</f>
        <v>0</v>
      </c>
      <c r="R271" s="6">
        <f>ROUND((BerM1!K271+BerM2!K271+BerM3!K271)/(wome1+wome2+wome3),2)</f>
        <v>0</v>
      </c>
      <c r="S271" s="6">
        <f>ROUND((BerM1!L271+BerM2!L271+BerM3!L271)/(doje1+doje2+doje3),2)</f>
        <v>0</v>
      </c>
      <c r="T271" s="6">
        <f>ROUND((BerM1!M271+BerM2!M271+BerM3!M271)/(vrve1+vrve2+vrve3),2)</f>
        <v>0</v>
      </c>
      <c r="U271" s="6">
        <f>ROUND((BerM1!N271+BerM2!N271+BerM3!N271)/(zasa1+zasa2+zasa3),2)</f>
        <v>0</v>
      </c>
      <c r="V271" s="6">
        <f>ROUND((BerM1!O271+BerM2!O271+BerM3!O271)/(zodi1+zodi2+zodi3),2)</f>
        <v>0</v>
      </c>
      <c r="W271" s="6">
        <f>ROUND(('M1-In'!U271+'M2-In'!U271+'M3-In'!U271)*7/(malu1+malu2+malu3+dima1+dima2+dima3+wome1+wome2+wome3+doje1+doje2+doje3+vrve1+vrve2+vrve3+zasa1+zasa2+zasa3+zodi1+zodi2+zodi3),2)</f>
        <v>0</v>
      </c>
      <c r="X271" s="6">
        <f t="shared" si="169"/>
        <v>0</v>
      </c>
      <c r="Y271" s="16">
        <f t="shared" si="206"/>
        <v>0</v>
      </c>
      <c r="Z271" s="42">
        <f t="shared" si="207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2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6">
        <f t="shared" si="186"/>
        <v>0</v>
      </c>
      <c r="BB271" s="6">
        <f t="shared" si="203"/>
        <v>0</v>
      </c>
      <c r="BC271" s="285">
        <f t="shared" si="209"/>
        <v>0</v>
      </c>
      <c r="BD271" s="16">
        <f t="shared" ca="1" si="204"/>
        <v>0</v>
      </c>
      <c r="BE271" s="42">
        <f t="shared" ca="1" si="205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2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3"/>
      <c r="BR271" s="16">
        <f t="shared" si="197"/>
        <v>0</v>
      </c>
      <c r="BS271" s="16">
        <f t="shared" si="198"/>
        <v>0</v>
      </c>
      <c r="BT271" s="16">
        <f t="shared" si="199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43101</v>
      </c>
      <c r="D272" s="65">
        <f>Ident!F272-C272+1-(INT((CHOOSE(WEEKDAY(C272),0,1,2,3,4,5,6)+(Ident!F272-C272+1))/7))-(INT((CHOOSE(WEEKDAY(C272),6,0,1,2,3,4,5)+(Ident!F272-C272+1))/7))</f>
        <v>-30785</v>
      </c>
      <c r="E272" s="6">
        <f>Kal!B$13-C272+1-(INT((CHOOSE(WEEKDAY(C272),0,1,2,3,4,5,6)+(Kal!B$13-C272+1))/7))-(INT((CHOOSE(WEEKDAY(C272),6,0,1,2,3,4,5)+(Kal!B$13-C272+1))/7))</f>
        <v>65</v>
      </c>
      <c r="F272" s="6">
        <f>Ident!F272-Kal!A$11+1-(INT((CHOOSE(WEEKDAY(Kal!A$11),0,1,2,3,4,5,6)+(Ident!F272-Kal!A$11+1))/7))-(INT((CHOOSE(WEEKDAY(Kal!A$11),6,0,1,2,3,4,5)+(Ident!F272-Kal!A$11+1))/7))</f>
        <v>-30785</v>
      </c>
      <c r="G272" s="6">
        <f>IF(AND(Ident!E272&lt;&gt;0,Ident!F272&lt;&gt;0),D272,IF(AND(Ident!E272&lt;&gt;0,Ident!F272=0),E272,IF(AND(Ident!E272=0,Ident!F272&lt;&gt;0),F272,ad5kw)))</f>
        <v>65</v>
      </c>
      <c r="H272" s="75">
        <f>ROUND(G272*Ident!L272,2)</f>
        <v>0</v>
      </c>
      <c r="I272" s="82"/>
      <c r="J272" s="73">
        <f>BerM1!W272+BerM2!W272+BerM3!W272</f>
        <v>0</v>
      </c>
      <c r="K272" s="73">
        <f t="shared" si="200"/>
        <v>0</v>
      </c>
      <c r="L272" s="73">
        <f t="shared" si="168"/>
        <v>0</v>
      </c>
      <c r="M272" s="16">
        <f>BerM1!AB272+BerM2!AB272+BerM3!AB272</f>
        <v>0</v>
      </c>
      <c r="N272" s="16">
        <f t="shared" si="201"/>
        <v>0</v>
      </c>
      <c r="O272" s="9">
        <f>IF(BerM1!S272+BerM2!S272+BerM3!S272=0,0,MIN(Ident!L272*fuf,MAX((Ident!L272-1)*fuf,ROUND(N272/(BerM1!S272+BerM2!S272+BerM3!S272),2))))</f>
        <v>0</v>
      </c>
      <c r="P272" s="6">
        <f>ROUND((BerM1!I272+BerM2!I272+BerM3!I272)/(malu1+malu2+malu3),2)</f>
        <v>0</v>
      </c>
      <c r="Q272" s="6">
        <f>ROUND((BerM1!J272+BerM2!J272+BerM3!J272)/(dima1+dima2+dima3),2)</f>
        <v>0</v>
      </c>
      <c r="R272" s="6">
        <f>ROUND((BerM1!K272+BerM2!K272+BerM3!K272)/(wome1+wome2+wome3),2)</f>
        <v>0</v>
      </c>
      <c r="S272" s="6">
        <f>ROUND((BerM1!L272+BerM2!L272+BerM3!L272)/(doje1+doje2+doje3),2)</f>
        <v>0</v>
      </c>
      <c r="T272" s="6">
        <f>ROUND((BerM1!M272+BerM2!M272+BerM3!M272)/(vrve1+vrve2+vrve3),2)</f>
        <v>0</v>
      </c>
      <c r="U272" s="6">
        <f>ROUND((BerM1!N272+BerM2!N272+BerM3!N272)/(zasa1+zasa2+zasa3),2)</f>
        <v>0</v>
      </c>
      <c r="V272" s="6">
        <f>ROUND((BerM1!O272+BerM2!O272+BerM3!O272)/(zodi1+zodi2+zodi3),2)</f>
        <v>0</v>
      </c>
      <c r="W272" s="6">
        <f>ROUND(('M1-In'!U272+'M2-In'!U272+'M3-In'!U272)*7/(malu1+malu2+malu3+dima1+dima2+dima3+wome1+wome2+wome3+doje1+doje2+doje3+vrve1+vrve2+vrve3+zasa1+zasa2+zasa3+zodi1+zodi2+zodi3),2)</f>
        <v>0</v>
      </c>
      <c r="X272" s="6">
        <f t="shared" si="169"/>
        <v>0</v>
      </c>
      <c r="Y272" s="16">
        <f t="shared" si="206"/>
        <v>0</v>
      </c>
      <c r="Z272" s="42">
        <f t="shared" si="207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2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6">
        <f t="shared" si="186"/>
        <v>0</v>
      </c>
      <c r="BB272" s="6">
        <f t="shared" si="203"/>
        <v>0</v>
      </c>
      <c r="BC272" s="285">
        <f t="shared" si="209"/>
        <v>0</v>
      </c>
      <c r="BD272" s="16">
        <f t="shared" ca="1" si="204"/>
        <v>0</v>
      </c>
      <c r="BE272" s="42">
        <f t="shared" ca="1" si="205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2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3"/>
      <c r="BR272" s="16">
        <f t="shared" si="197"/>
        <v>0</v>
      </c>
      <c r="BS272" s="16">
        <f t="shared" si="198"/>
        <v>0</v>
      </c>
      <c r="BT272" s="16">
        <f t="shared" si="199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43101</v>
      </c>
      <c r="D273" s="65">
        <f>Ident!F273-C273+1-(INT((CHOOSE(WEEKDAY(C273),0,1,2,3,4,5,6)+(Ident!F273-C273+1))/7))-(INT((CHOOSE(WEEKDAY(C273),6,0,1,2,3,4,5)+(Ident!F273-C273+1))/7))</f>
        <v>-30785</v>
      </c>
      <c r="E273" s="6">
        <f>Kal!B$13-C273+1-(INT((CHOOSE(WEEKDAY(C273),0,1,2,3,4,5,6)+(Kal!B$13-C273+1))/7))-(INT((CHOOSE(WEEKDAY(C273),6,0,1,2,3,4,5)+(Kal!B$13-C273+1))/7))</f>
        <v>65</v>
      </c>
      <c r="F273" s="6">
        <f>Ident!F273-Kal!A$11+1-(INT((CHOOSE(WEEKDAY(Kal!A$11),0,1,2,3,4,5,6)+(Ident!F273-Kal!A$11+1))/7))-(INT((CHOOSE(WEEKDAY(Kal!A$11),6,0,1,2,3,4,5)+(Ident!F273-Kal!A$11+1))/7))</f>
        <v>-30785</v>
      </c>
      <c r="G273" s="6">
        <f>IF(AND(Ident!E273&lt;&gt;0,Ident!F273&lt;&gt;0),D273,IF(AND(Ident!E273&lt;&gt;0,Ident!F273=0),E273,IF(AND(Ident!E273=0,Ident!F273&lt;&gt;0),F273,ad5kw)))</f>
        <v>65</v>
      </c>
      <c r="H273" s="75">
        <f>ROUND(G273*Ident!L273,2)</f>
        <v>0</v>
      </c>
      <c r="I273" s="82"/>
      <c r="J273" s="73">
        <f>BerM1!W273+BerM2!W273+BerM3!W273</f>
        <v>0</v>
      </c>
      <c r="K273" s="73">
        <f t="shared" si="200"/>
        <v>0</v>
      </c>
      <c r="L273" s="73">
        <f t="shared" si="168"/>
        <v>0</v>
      </c>
      <c r="M273" s="16">
        <f>BerM1!AB273+BerM2!AB273+BerM3!AB273</f>
        <v>0</v>
      </c>
      <c r="N273" s="16">
        <f t="shared" si="201"/>
        <v>0</v>
      </c>
      <c r="O273" s="9">
        <f>IF(BerM1!S273+BerM2!S273+BerM3!S273=0,0,MIN(Ident!L273*fuf,MAX((Ident!L273-1)*fuf,ROUND(N273/(BerM1!S273+BerM2!S273+BerM3!S273),2))))</f>
        <v>0</v>
      </c>
      <c r="P273" s="6">
        <f>ROUND((BerM1!I273+BerM2!I273+BerM3!I273)/(malu1+malu2+malu3),2)</f>
        <v>0</v>
      </c>
      <c r="Q273" s="6">
        <f>ROUND((BerM1!J273+BerM2!J273+BerM3!J273)/(dima1+dima2+dima3),2)</f>
        <v>0</v>
      </c>
      <c r="R273" s="6">
        <f>ROUND((BerM1!K273+BerM2!K273+BerM3!K273)/(wome1+wome2+wome3),2)</f>
        <v>0</v>
      </c>
      <c r="S273" s="6">
        <f>ROUND((BerM1!L273+BerM2!L273+BerM3!L273)/(doje1+doje2+doje3),2)</f>
        <v>0</v>
      </c>
      <c r="T273" s="6">
        <f>ROUND((BerM1!M273+BerM2!M273+BerM3!M273)/(vrve1+vrve2+vrve3),2)</f>
        <v>0</v>
      </c>
      <c r="U273" s="6">
        <f>ROUND((BerM1!N273+BerM2!N273+BerM3!N273)/(zasa1+zasa2+zasa3),2)</f>
        <v>0</v>
      </c>
      <c r="V273" s="6">
        <f>ROUND((BerM1!O273+BerM2!O273+BerM3!O273)/(zodi1+zodi2+zodi3),2)</f>
        <v>0</v>
      </c>
      <c r="W273" s="6">
        <f>ROUND(('M1-In'!U273+'M2-In'!U273+'M3-In'!U273)*7/(malu1+malu2+malu3+dima1+dima2+dima3+wome1+wome2+wome3+doje1+doje2+doje3+vrve1+vrve2+vrve3+zasa1+zasa2+zasa3+zodi1+zodi2+zodi3),2)</f>
        <v>0</v>
      </c>
      <c r="X273" s="6">
        <f t="shared" si="169"/>
        <v>0</v>
      </c>
      <c r="Y273" s="16">
        <f t="shared" si="206"/>
        <v>0</v>
      </c>
      <c r="Z273" s="42">
        <f t="shared" si="207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2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6">
        <f t="shared" si="186"/>
        <v>0</v>
      </c>
      <c r="BB273" s="6">
        <f t="shared" si="203"/>
        <v>0</v>
      </c>
      <c r="BC273" s="285">
        <f t="shared" si="209"/>
        <v>0</v>
      </c>
      <c r="BD273" s="16">
        <f t="shared" ca="1" si="204"/>
        <v>0</v>
      </c>
      <c r="BE273" s="42">
        <f t="shared" ca="1" si="205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2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3"/>
      <c r="BR273" s="16">
        <f t="shared" si="197"/>
        <v>0</v>
      </c>
      <c r="BS273" s="16">
        <f t="shared" si="198"/>
        <v>0</v>
      </c>
      <c r="BT273" s="16">
        <f t="shared" si="199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43101</v>
      </c>
      <c r="D274" s="65">
        <f>Ident!F274-C274+1-(INT((CHOOSE(WEEKDAY(C274),0,1,2,3,4,5,6)+(Ident!F274-C274+1))/7))-(INT((CHOOSE(WEEKDAY(C274),6,0,1,2,3,4,5)+(Ident!F274-C274+1))/7))</f>
        <v>-30785</v>
      </c>
      <c r="E274" s="6">
        <f>Kal!B$13-C274+1-(INT((CHOOSE(WEEKDAY(C274),0,1,2,3,4,5,6)+(Kal!B$13-C274+1))/7))-(INT((CHOOSE(WEEKDAY(C274),6,0,1,2,3,4,5)+(Kal!B$13-C274+1))/7))</f>
        <v>65</v>
      </c>
      <c r="F274" s="6">
        <f>Ident!F274-Kal!A$11+1-(INT((CHOOSE(WEEKDAY(Kal!A$11),0,1,2,3,4,5,6)+(Ident!F274-Kal!A$11+1))/7))-(INT((CHOOSE(WEEKDAY(Kal!A$11),6,0,1,2,3,4,5)+(Ident!F274-Kal!A$11+1))/7))</f>
        <v>-30785</v>
      </c>
      <c r="G274" s="6">
        <f>IF(AND(Ident!E274&lt;&gt;0,Ident!F274&lt;&gt;0),D274,IF(AND(Ident!E274&lt;&gt;0,Ident!F274=0),E274,IF(AND(Ident!E274=0,Ident!F274&lt;&gt;0),F274,ad5kw)))</f>
        <v>65</v>
      </c>
      <c r="H274" s="75">
        <f>ROUND(G274*Ident!L274,2)</f>
        <v>0</v>
      </c>
      <c r="I274" s="82"/>
      <c r="J274" s="73">
        <f>BerM1!W274+BerM2!W274+BerM3!W274</f>
        <v>0</v>
      </c>
      <c r="K274" s="73">
        <f t="shared" si="200"/>
        <v>0</v>
      </c>
      <c r="L274" s="73">
        <f t="shared" si="168"/>
        <v>0</v>
      </c>
      <c r="M274" s="16">
        <f>BerM1!AB274+BerM2!AB274+BerM3!AB274</f>
        <v>0</v>
      </c>
      <c r="N274" s="16">
        <f t="shared" si="201"/>
        <v>0</v>
      </c>
      <c r="O274" s="9">
        <f>IF(BerM1!S274+BerM2!S274+BerM3!S274=0,0,MIN(Ident!L274*fuf,MAX((Ident!L274-1)*fuf,ROUND(N274/(BerM1!S274+BerM2!S274+BerM3!S274),2))))</f>
        <v>0</v>
      </c>
      <c r="P274" s="6">
        <f>ROUND((BerM1!I274+BerM2!I274+BerM3!I274)/(malu1+malu2+malu3),2)</f>
        <v>0</v>
      </c>
      <c r="Q274" s="6">
        <f>ROUND((BerM1!J274+BerM2!J274+BerM3!J274)/(dima1+dima2+dima3),2)</f>
        <v>0</v>
      </c>
      <c r="R274" s="6">
        <f>ROUND((BerM1!K274+BerM2!K274+BerM3!K274)/(wome1+wome2+wome3),2)</f>
        <v>0</v>
      </c>
      <c r="S274" s="6">
        <f>ROUND((BerM1!L274+BerM2!L274+BerM3!L274)/(doje1+doje2+doje3),2)</f>
        <v>0</v>
      </c>
      <c r="T274" s="6">
        <f>ROUND((BerM1!M274+BerM2!M274+BerM3!M274)/(vrve1+vrve2+vrve3),2)</f>
        <v>0</v>
      </c>
      <c r="U274" s="6">
        <f>ROUND((BerM1!N274+BerM2!N274+BerM3!N274)/(zasa1+zasa2+zasa3),2)</f>
        <v>0</v>
      </c>
      <c r="V274" s="6">
        <f>ROUND((BerM1!O274+BerM2!O274+BerM3!O274)/(zodi1+zodi2+zodi3),2)</f>
        <v>0</v>
      </c>
      <c r="W274" s="6">
        <f>ROUND(('M1-In'!U274+'M2-In'!U274+'M3-In'!U274)*7/(malu1+malu2+malu3+dima1+dima2+dima3+wome1+wome2+wome3+doje1+doje2+doje3+vrve1+vrve2+vrve3+zasa1+zasa2+zasa3+zodi1+zodi2+zodi3),2)</f>
        <v>0</v>
      </c>
      <c r="X274" s="6">
        <f t="shared" si="169"/>
        <v>0</v>
      </c>
      <c r="Y274" s="16">
        <f t="shared" si="206"/>
        <v>0</v>
      </c>
      <c r="Z274" s="42">
        <f t="shared" si="207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2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6">
        <f t="shared" si="186"/>
        <v>0</v>
      </c>
      <c r="BB274" s="6">
        <f t="shared" si="203"/>
        <v>0</v>
      </c>
      <c r="BC274" s="285">
        <f t="shared" si="209"/>
        <v>0</v>
      </c>
      <c r="BD274" s="16">
        <f t="shared" ca="1" si="204"/>
        <v>0</v>
      </c>
      <c r="BE274" s="42">
        <f t="shared" ca="1" si="205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2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3"/>
      <c r="BR274" s="16">
        <f t="shared" si="197"/>
        <v>0</v>
      </c>
      <c r="BS274" s="16">
        <f t="shared" si="198"/>
        <v>0</v>
      </c>
      <c r="BT274" s="16">
        <f t="shared" si="199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43101</v>
      </c>
      <c r="D275" s="65">
        <f>Ident!F275-C275+1-(INT((CHOOSE(WEEKDAY(C275),0,1,2,3,4,5,6)+(Ident!F275-C275+1))/7))-(INT((CHOOSE(WEEKDAY(C275),6,0,1,2,3,4,5)+(Ident!F275-C275+1))/7))</f>
        <v>-30785</v>
      </c>
      <c r="E275" s="6">
        <f>Kal!B$13-C275+1-(INT((CHOOSE(WEEKDAY(C275),0,1,2,3,4,5,6)+(Kal!B$13-C275+1))/7))-(INT((CHOOSE(WEEKDAY(C275),6,0,1,2,3,4,5)+(Kal!B$13-C275+1))/7))</f>
        <v>65</v>
      </c>
      <c r="F275" s="6">
        <f>Ident!F275-Kal!A$11+1-(INT((CHOOSE(WEEKDAY(Kal!A$11),0,1,2,3,4,5,6)+(Ident!F275-Kal!A$11+1))/7))-(INT((CHOOSE(WEEKDAY(Kal!A$11),6,0,1,2,3,4,5)+(Ident!F275-Kal!A$11+1))/7))</f>
        <v>-30785</v>
      </c>
      <c r="G275" s="6">
        <f>IF(AND(Ident!E275&lt;&gt;0,Ident!F275&lt;&gt;0),D275,IF(AND(Ident!E275&lt;&gt;0,Ident!F275=0),E275,IF(AND(Ident!E275=0,Ident!F275&lt;&gt;0),F275,ad5kw)))</f>
        <v>65</v>
      </c>
      <c r="H275" s="75">
        <f>ROUND(G275*Ident!L275,2)</f>
        <v>0</v>
      </c>
      <c r="I275" s="82"/>
      <c r="J275" s="73">
        <f>BerM1!W275+BerM2!W275+BerM3!W275</f>
        <v>0</v>
      </c>
      <c r="K275" s="73">
        <f t="shared" si="200"/>
        <v>0</v>
      </c>
      <c r="L275" s="73">
        <f t="shared" si="168"/>
        <v>0</v>
      </c>
      <c r="M275" s="16">
        <f>BerM1!AB275+BerM2!AB275+BerM3!AB275</f>
        <v>0</v>
      </c>
      <c r="N275" s="16">
        <f t="shared" si="201"/>
        <v>0</v>
      </c>
      <c r="O275" s="9">
        <f>IF(BerM1!S275+BerM2!S275+BerM3!S275=0,0,MIN(Ident!L275*fuf,MAX((Ident!L275-1)*fuf,ROUND(N275/(BerM1!S275+BerM2!S275+BerM3!S275),2))))</f>
        <v>0</v>
      </c>
      <c r="P275" s="6">
        <f>ROUND((BerM1!I275+BerM2!I275+BerM3!I275)/(malu1+malu2+malu3),2)</f>
        <v>0</v>
      </c>
      <c r="Q275" s="6">
        <f>ROUND((BerM1!J275+BerM2!J275+BerM3!J275)/(dima1+dima2+dima3),2)</f>
        <v>0</v>
      </c>
      <c r="R275" s="6">
        <f>ROUND((BerM1!K275+BerM2!K275+BerM3!K275)/(wome1+wome2+wome3),2)</f>
        <v>0</v>
      </c>
      <c r="S275" s="6">
        <f>ROUND((BerM1!L275+BerM2!L275+BerM3!L275)/(doje1+doje2+doje3),2)</f>
        <v>0</v>
      </c>
      <c r="T275" s="6">
        <f>ROUND((BerM1!M275+BerM2!M275+BerM3!M275)/(vrve1+vrve2+vrve3),2)</f>
        <v>0</v>
      </c>
      <c r="U275" s="6">
        <f>ROUND((BerM1!N275+BerM2!N275+BerM3!N275)/(zasa1+zasa2+zasa3),2)</f>
        <v>0</v>
      </c>
      <c r="V275" s="6">
        <f>ROUND((BerM1!O275+BerM2!O275+BerM3!O275)/(zodi1+zodi2+zodi3),2)</f>
        <v>0</v>
      </c>
      <c r="W275" s="6">
        <f>ROUND(('M1-In'!U275+'M2-In'!U275+'M3-In'!U275)*7/(malu1+malu2+malu3+dima1+dima2+dima3+wome1+wome2+wome3+doje1+doje2+doje3+vrve1+vrve2+vrve3+zasa1+zasa2+zasa3+zodi1+zodi2+zodi3),2)</f>
        <v>0</v>
      </c>
      <c r="X275" s="6">
        <f t="shared" si="169"/>
        <v>0</v>
      </c>
      <c r="Y275" s="16">
        <f t="shared" si="206"/>
        <v>0</v>
      </c>
      <c r="Z275" s="42">
        <f t="shared" si="207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2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6">
        <f t="shared" si="186"/>
        <v>0</v>
      </c>
      <c r="BB275" s="6">
        <f t="shared" si="203"/>
        <v>0</v>
      </c>
      <c r="BC275" s="285">
        <f t="shared" si="209"/>
        <v>0</v>
      </c>
      <c r="BD275" s="16">
        <f t="shared" ca="1" si="204"/>
        <v>0</v>
      </c>
      <c r="BE275" s="42">
        <f t="shared" ca="1" si="205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2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3"/>
      <c r="BR275" s="16">
        <f t="shared" si="197"/>
        <v>0</v>
      </c>
      <c r="BS275" s="16">
        <f t="shared" si="198"/>
        <v>0</v>
      </c>
      <c r="BT275" s="16">
        <f t="shared" si="199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43101</v>
      </c>
      <c r="D276" s="65">
        <f>Ident!F276-C276+1-(INT((CHOOSE(WEEKDAY(C276),0,1,2,3,4,5,6)+(Ident!F276-C276+1))/7))-(INT((CHOOSE(WEEKDAY(C276),6,0,1,2,3,4,5)+(Ident!F276-C276+1))/7))</f>
        <v>-30785</v>
      </c>
      <c r="E276" s="6">
        <f>Kal!B$13-C276+1-(INT((CHOOSE(WEEKDAY(C276),0,1,2,3,4,5,6)+(Kal!B$13-C276+1))/7))-(INT((CHOOSE(WEEKDAY(C276),6,0,1,2,3,4,5)+(Kal!B$13-C276+1))/7))</f>
        <v>65</v>
      </c>
      <c r="F276" s="6">
        <f>Ident!F276-Kal!A$11+1-(INT((CHOOSE(WEEKDAY(Kal!A$11),0,1,2,3,4,5,6)+(Ident!F276-Kal!A$11+1))/7))-(INT((CHOOSE(WEEKDAY(Kal!A$11),6,0,1,2,3,4,5)+(Ident!F276-Kal!A$11+1))/7))</f>
        <v>-30785</v>
      </c>
      <c r="G276" s="6">
        <f>IF(AND(Ident!E276&lt;&gt;0,Ident!F276&lt;&gt;0),D276,IF(AND(Ident!E276&lt;&gt;0,Ident!F276=0),E276,IF(AND(Ident!E276=0,Ident!F276&lt;&gt;0),F276,ad5kw)))</f>
        <v>65</v>
      </c>
      <c r="H276" s="75">
        <f>ROUND(G276*Ident!L276,2)</f>
        <v>0</v>
      </c>
      <c r="I276" s="82"/>
      <c r="J276" s="73">
        <f>BerM1!W276+BerM2!W276+BerM3!W276</f>
        <v>0</v>
      </c>
      <c r="K276" s="73">
        <f t="shared" si="200"/>
        <v>0</v>
      </c>
      <c r="L276" s="73">
        <f t="shared" si="168"/>
        <v>0</v>
      </c>
      <c r="M276" s="16">
        <f>BerM1!AB276+BerM2!AB276+BerM3!AB276</f>
        <v>0</v>
      </c>
      <c r="N276" s="16">
        <f t="shared" si="201"/>
        <v>0</v>
      </c>
      <c r="O276" s="9">
        <f>IF(BerM1!S276+BerM2!S276+BerM3!S276=0,0,MIN(Ident!L276*fuf,MAX((Ident!L276-1)*fuf,ROUND(N276/(BerM1!S276+BerM2!S276+BerM3!S276),2))))</f>
        <v>0</v>
      </c>
      <c r="P276" s="6">
        <f>ROUND((BerM1!I276+BerM2!I276+BerM3!I276)/(malu1+malu2+malu3),2)</f>
        <v>0</v>
      </c>
      <c r="Q276" s="6">
        <f>ROUND((BerM1!J276+BerM2!J276+BerM3!J276)/(dima1+dima2+dima3),2)</f>
        <v>0</v>
      </c>
      <c r="R276" s="6">
        <f>ROUND((BerM1!K276+BerM2!K276+BerM3!K276)/(wome1+wome2+wome3),2)</f>
        <v>0</v>
      </c>
      <c r="S276" s="6">
        <f>ROUND((BerM1!L276+BerM2!L276+BerM3!L276)/(doje1+doje2+doje3),2)</f>
        <v>0</v>
      </c>
      <c r="T276" s="6">
        <f>ROUND((BerM1!M276+BerM2!M276+BerM3!M276)/(vrve1+vrve2+vrve3),2)</f>
        <v>0</v>
      </c>
      <c r="U276" s="6">
        <f>ROUND((BerM1!N276+BerM2!N276+BerM3!N276)/(zasa1+zasa2+zasa3),2)</f>
        <v>0</v>
      </c>
      <c r="V276" s="6">
        <f>ROUND((BerM1!O276+BerM2!O276+BerM3!O276)/(zodi1+zodi2+zodi3),2)</f>
        <v>0</v>
      </c>
      <c r="W276" s="6">
        <f>ROUND(('M1-In'!U276+'M2-In'!U276+'M3-In'!U276)*7/(malu1+malu2+malu3+dima1+dima2+dima3+wome1+wome2+wome3+doje1+doje2+doje3+vrve1+vrve2+vrve3+zasa1+zasa2+zasa3+zodi1+zodi2+zodi3),2)</f>
        <v>0</v>
      </c>
      <c r="X276" s="6">
        <f t="shared" si="169"/>
        <v>0</v>
      </c>
      <c r="Y276" s="16">
        <f t="shared" si="206"/>
        <v>0</v>
      </c>
      <c r="Z276" s="42">
        <f t="shared" si="207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2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6">
        <f t="shared" si="186"/>
        <v>0</v>
      </c>
      <c r="BB276" s="6">
        <f t="shared" si="203"/>
        <v>0</v>
      </c>
      <c r="BC276" s="285">
        <f t="shared" si="209"/>
        <v>0</v>
      </c>
      <c r="BD276" s="16">
        <f t="shared" ca="1" si="204"/>
        <v>0</v>
      </c>
      <c r="BE276" s="42">
        <f t="shared" ca="1" si="205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2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3"/>
      <c r="BR276" s="16">
        <f t="shared" si="197"/>
        <v>0</v>
      </c>
      <c r="BS276" s="16">
        <f t="shared" si="198"/>
        <v>0</v>
      </c>
      <c r="BT276" s="16">
        <f t="shared" si="199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43101</v>
      </c>
      <c r="D277" s="65">
        <f>Ident!F277-C277+1-(INT((CHOOSE(WEEKDAY(C277),0,1,2,3,4,5,6)+(Ident!F277-C277+1))/7))-(INT((CHOOSE(WEEKDAY(C277),6,0,1,2,3,4,5)+(Ident!F277-C277+1))/7))</f>
        <v>-30785</v>
      </c>
      <c r="E277" s="6">
        <f>Kal!B$13-C277+1-(INT((CHOOSE(WEEKDAY(C277),0,1,2,3,4,5,6)+(Kal!B$13-C277+1))/7))-(INT((CHOOSE(WEEKDAY(C277),6,0,1,2,3,4,5)+(Kal!B$13-C277+1))/7))</f>
        <v>65</v>
      </c>
      <c r="F277" s="6">
        <f>Ident!F277-Kal!A$11+1-(INT((CHOOSE(WEEKDAY(Kal!A$11),0,1,2,3,4,5,6)+(Ident!F277-Kal!A$11+1))/7))-(INT((CHOOSE(WEEKDAY(Kal!A$11),6,0,1,2,3,4,5)+(Ident!F277-Kal!A$11+1))/7))</f>
        <v>-30785</v>
      </c>
      <c r="G277" s="6">
        <f>IF(AND(Ident!E277&lt;&gt;0,Ident!F277&lt;&gt;0),D277,IF(AND(Ident!E277&lt;&gt;0,Ident!F277=0),E277,IF(AND(Ident!E277=0,Ident!F277&lt;&gt;0),F277,ad5kw)))</f>
        <v>65</v>
      </c>
      <c r="H277" s="75">
        <f>ROUND(G277*Ident!L277,2)</f>
        <v>0</v>
      </c>
      <c r="I277" s="82"/>
      <c r="J277" s="73">
        <f>BerM1!W277+BerM2!W277+BerM3!W277</f>
        <v>0</v>
      </c>
      <c r="K277" s="73">
        <f t="shared" si="200"/>
        <v>0</v>
      </c>
      <c r="L277" s="73">
        <f t="shared" si="168"/>
        <v>0</v>
      </c>
      <c r="M277" s="16">
        <f>BerM1!AB277+BerM2!AB277+BerM3!AB277</f>
        <v>0</v>
      </c>
      <c r="N277" s="16">
        <f t="shared" si="201"/>
        <v>0</v>
      </c>
      <c r="O277" s="9">
        <f>IF(BerM1!S277+BerM2!S277+BerM3!S277=0,0,MIN(Ident!L277*fuf,MAX((Ident!L277-1)*fuf,ROUND(N277/(BerM1!S277+BerM2!S277+BerM3!S277),2))))</f>
        <v>0</v>
      </c>
      <c r="P277" s="6">
        <f>ROUND((BerM1!I277+BerM2!I277+BerM3!I277)/(malu1+malu2+malu3),2)</f>
        <v>0</v>
      </c>
      <c r="Q277" s="6">
        <f>ROUND((BerM1!J277+BerM2!J277+BerM3!J277)/(dima1+dima2+dima3),2)</f>
        <v>0</v>
      </c>
      <c r="R277" s="6">
        <f>ROUND((BerM1!K277+BerM2!K277+BerM3!K277)/(wome1+wome2+wome3),2)</f>
        <v>0</v>
      </c>
      <c r="S277" s="6">
        <f>ROUND((BerM1!L277+BerM2!L277+BerM3!L277)/(doje1+doje2+doje3),2)</f>
        <v>0</v>
      </c>
      <c r="T277" s="6">
        <f>ROUND((BerM1!M277+BerM2!M277+BerM3!M277)/(vrve1+vrve2+vrve3),2)</f>
        <v>0</v>
      </c>
      <c r="U277" s="6">
        <f>ROUND((BerM1!N277+BerM2!N277+BerM3!N277)/(zasa1+zasa2+zasa3),2)</f>
        <v>0</v>
      </c>
      <c r="V277" s="6">
        <f>ROUND((BerM1!O277+BerM2!O277+BerM3!O277)/(zodi1+zodi2+zodi3),2)</f>
        <v>0</v>
      </c>
      <c r="W277" s="6">
        <f>ROUND(('M1-In'!U277+'M2-In'!U277+'M3-In'!U277)*7/(malu1+malu2+malu3+dima1+dima2+dima3+wome1+wome2+wome3+doje1+doje2+doje3+vrve1+vrve2+vrve3+zasa1+zasa2+zasa3+zodi1+zodi2+zodi3),2)</f>
        <v>0</v>
      </c>
      <c r="X277" s="6">
        <f t="shared" si="169"/>
        <v>0</v>
      </c>
      <c r="Y277" s="16">
        <f t="shared" si="206"/>
        <v>0</v>
      </c>
      <c r="Z277" s="42">
        <f t="shared" si="207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2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6">
        <f t="shared" si="186"/>
        <v>0</v>
      </c>
      <c r="BB277" s="6">
        <f t="shared" si="203"/>
        <v>0</v>
      </c>
      <c r="BC277" s="285">
        <f t="shared" si="209"/>
        <v>0</v>
      </c>
      <c r="BD277" s="16">
        <f t="shared" ca="1" si="204"/>
        <v>0</v>
      </c>
      <c r="BE277" s="42">
        <f t="shared" ca="1" si="205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2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3"/>
      <c r="BR277" s="16">
        <f t="shared" si="197"/>
        <v>0</v>
      </c>
      <c r="BS277" s="16">
        <f t="shared" si="198"/>
        <v>0</v>
      </c>
      <c r="BT277" s="16">
        <f t="shared" si="199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43101</v>
      </c>
      <c r="D278" s="65">
        <f>Ident!F278-C278+1-(INT((CHOOSE(WEEKDAY(C278),0,1,2,3,4,5,6)+(Ident!F278-C278+1))/7))-(INT((CHOOSE(WEEKDAY(C278),6,0,1,2,3,4,5)+(Ident!F278-C278+1))/7))</f>
        <v>-30785</v>
      </c>
      <c r="E278" s="6">
        <f>Kal!B$13-C278+1-(INT((CHOOSE(WEEKDAY(C278),0,1,2,3,4,5,6)+(Kal!B$13-C278+1))/7))-(INT((CHOOSE(WEEKDAY(C278),6,0,1,2,3,4,5)+(Kal!B$13-C278+1))/7))</f>
        <v>65</v>
      </c>
      <c r="F278" s="6">
        <f>Ident!F278-Kal!A$11+1-(INT((CHOOSE(WEEKDAY(Kal!A$11),0,1,2,3,4,5,6)+(Ident!F278-Kal!A$11+1))/7))-(INT((CHOOSE(WEEKDAY(Kal!A$11),6,0,1,2,3,4,5)+(Ident!F278-Kal!A$11+1))/7))</f>
        <v>-30785</v>
      </c>
      <c r="G278" s="6">
        <f>IF(AND(Ident!E278&lt;&gt;0,Ident!F278&lt;&gt;0),D278,IF(AND(Ident!E278&lt;&gt;0,Ident!F278=0),E278,IF(AND(Ident!E278=0,Ident!F278&lt;&gt;0),F278,ad5kw)))</f>
        <v>65</v>
      </c>
      <c r="H278" s="75">
        <f>ROUND(G278*Ident!L278,2)</f>
        <v>0</v>
      </c>
      <c r="I278" s="82"/>
      <c r="J278" s="73">
        <f>BerM1!W278+BerM2!W278+BerM3!W278</f>
        <v>0</v>
      </c>
      <c r="K278" s="73">
        <f t="shared" si="200"/>
        <v>0</v>
      </c>
      <c r="L278" s="73">
        <f t="shared" si="168"/>
        <v>0</v>
      </c>
      <c r="M278" s="16">
        <f>BerM1!AB278+BerM2!AB278+BerM3!AB278</f>
        <v>0</v>
      </c>
      <c r="N278" s="16">
        <f t="shared" si="201"/>
        <v>0</v>
      </c>
      <c r="O278" s="9">
        <f>IF(BerM1!S278+BerM2!S278+BerM3!S278=0,0,MIN(Ident!L278*fuf,MAX((Ident!L278-1)*fuf,ROUND(N278/(BerM1!S278+BerM2!S278+BerM3!S278),2))))</f>
        <v>0</v>
      </c>
      <c r="P278" s="6">
        <f>ROUND((BerM1!I278+BerM2!I278+BerM3!I278)/(malu1+malu2+malu3),2)</f>
        <v>0</v>
      </c>
      <c r="Q278" s="6">
        <f>ROUND((BerM1!J278+BerM2!J278+BerM3!J278)/(dima1+dima2+dima3),2)</f>
        <v>0</v>
      </c>
      <c r="R278" s="6">
        <f>ROUND((BerM1!K278+BerM2!K278+BerM3!K278)/(wome1+wome2+wome3),2)</f>
        <v>0</v>
      </c>
      <c r="S278" s="6">
        <f>ROUND((BerM1!L278+BerM2!L278+BerM3!L278)/(doje1+doje2+doje3),2)</f>
        <v>0</v>
      </c>
      <c r="T278" s="6">
        <f>ROUND((BerM1!M278+BerM2!M278+BerM3!M278)/(vrve1+vrve2+vrve3),2)</f>
        <v>0</v>
      </c>
      <c r="U278" s="6">
        <f>ROUND((BerM1!N278+BerM2!N278+BerM3!N278)/(zasa1+zasa2+zasa3),2)</f>
        <v>0</v>
      </c>
      <c r="V278" s="6">
        <f>ROUND((BerM1!O278+BerM2!O278+BerM3!O278)/(zodi1+zodi2+zodi3),2)</f>
        <v>0</v>
      </c>
      <c r="W278" s="6">
        <f>ROUND(('M1-In'!U278+'M2-In'!U278+'M3-In'!U278)*7/(malu1+malu2+malu3+dima1+dima2+dima3+wome1+wome2+wome3+doje1+doje2+doje3+vrve1+vrve2+vrve3+zasa1+zasa2+zasa3+zodi1+zodi2+zodi3),2)</f>
        <v>0</v>
      </c>
      <c r="X278" s="6">
        <f t="shared" si="169"/>
        <v>0</v>
      </c>
      <c r="Y278" s="16">
        <f t="shared" si="206"/>
        <v>0</v>
      </c>
      <c r="Z278" s="42">
        <f t="shared" si="207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2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6">
        <f t="shared" si="186"/>
        <v>0</v>
      </c>
      <c r="BB278" s="6">
        <f t="shared" si="203"/>
        <v>0</v>
      </c>
      <c r="BC278" s="285">
        <f t="shared" si="209"/>
        <v>0</v>
      </c>
      <c r="BD278" s="16">
        <f t="shared" ca="1" si="204"/>
        <v>0</v>
      </c>
      <c r="BE278" s="42">
        <f t="shared" ca="1" si="205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2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3"/>
      <c r="BR278" s="16">
        <f t="shared" si="197"/>
        <v>0</v>
      </c>
      <c r="BS278" s="16">
        <f t="shared" si="198"/>
        <v>0</v>
      </c>
      <c r="BT278" s="16">
        <f t="shared" si="199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43101</v>
      </c>
      <c r="D279" s="65">
        <f>Ident!F279-C279+1-(INT((CHOOSE(WEEKDAY(C279),0,1,2,3,4,5,6)+(Ident!F279-C279+1))/7))-(INT((CHOOSE(WEEKDAY(C279),6,0,1,2,3,4,5)+(Ident!F279-C279+1))/7))</f>
        <v>-30785</v>
      </c>
      <c r="E279" s="6">
        <f>Kal!B$13-C279+1-(INT((CHOOSE(WEEKDAY(C279),0,1,2,3,4,5,6)+(Kal!B$13-C279+1))/7))-(INT((CHOOSE(WEEKDAY(C279),6,0,1,2,3,4,5)+(Kal!B$13-C279+1))/7))</f>
        <v>65</v>
      </c>
      <c r="F279" s="6">
        <f>Ident!F279-Kal!A$11+1-(INT((CHOOSE(WEEKDAY(Kal!A$11),0,1,2,3,4,5,6)+(Ident!F279-Kal!A$11+1))/7))-(INT((CHOOSE(WEEKDAY(Kal!A$11),6,0,1,2,3,4,5)+(Ident!F279-Kal!A$11+1))/7))</f>
        <v>-30785</v>
      </c>
      <c r="G279" s="6">
        <f>IF(AND(Ident!E279&lt;&gt;0,Ident!F279&lt;&gt;0),D279,IF(AND(Ident!E279&lt;&gt;0,Ident!F279=0),E279,IF(AND(Ident!E279=0,Ident!F279&lt;&gt;0),F279,ad5kw)))</f>
        <v>65</v>
      </c>
      <c r="H279" s="75">
        <f>ROUND(G279*Ident!L279,2)</f>
        <v>0</v>
      </c>
      <c r="I279" s="82"/>
      <c r="J279" s="73">
        <f>BerM1!W279+BerM2!W279+BerM3!W279</f>
        <v>0</v>
      </c>
      <c r="K279" s="73">
        <f t="shared" si="200"/>
        <v>0</v>
      </c>
      <c r="L279" s="73">
        <f t="shared" si="168"/>
        <v>0</v>
      </c>
      <c r="M279" s="16">
        <f>BerM1!AB279+BerM2!AB279+BerM3!AB279</f>
        <v>0</v>
      </c>
      <c r="N279" s="16">
        <f t="shared" si="201"/>
        <v>0</v>
      </c>
      <c r="O279" s="9">
        <f>IF(BerM1!S279+BerM2!S279+BerM3!S279=0,0,MIN(Ident!L279*fuf,MAX((Ident!L279-1)*fuf,ROUND(N279/(BerM1!S279+BerM2!S279+BerM3!S279),2))))</f>
        <v>0</v>
      </c>
      <c r="P279" s="6">
        <f>ROUND((BerM1!I279+BerM2!I279+BerM3!I279)/(malu1+malu2+malu3),2)</f>
        <v>0</v>
      </c>
      <c r="Q279" s="6">
        <f>ROUND((BerM1!J279+BerM2!J279+BerM3!J279)/(dima1+dima2+dima3),2)</f>
        <v>0</v>
      </c>
      <c r="R279" s="6">
        <f>ROUND((BerM1!K279+BerM2!K279+BerM3!K279)/(wome1+wome2+wome3),2)</f>
        <v>0</v>
      </c>
      <c r="S279" s="6">
        <f>ROUND((BerM1!L279+BerM2!L279+BerM3!L279)/(doje1+doje2+doje3),2)</f>
        <v>0</v>
      </c>
      <c r="T279" s="6">
        <f>ROUND((BerM1!M279+BerM2!M279+BerM3!M279)/(vrve1+vrve2+vrve3),2)</f>
        <v>0</v>
      </c>
      <c r="U279" s="6">
        <f>ROUND((BerM1!N279+BerM2!N279+BerM3!N279)/(zasa1+zasa2+zasa3),2)</f>
        <v>0</v>
      </c>
      <c r="V279" s="6">
        <f>ROUND((BerM1!O279+BerM2!O279+BerM3!O279)/(zodi1+zodi2+zodi3),2)</f>
        <v>0</v>
      </c>
      <c r="W279" s="6">
        <f>ROUND(('M1-In'!U279+'M2-In'!U279+'M3-In'!U279)*7/(malu1+malu2+malu3+dima1+dima2+dima3+wome1+wome2+wome3+doje1+doje2+doje3+vrve1+vrve2+vrve3+zasa1+zasa2+zasa3+zodi1+zodi2+zodi3),2)</f>
        <v>0</v>
      </c>
      <c r="X279" s="6">
        <f t="shared" si="169"/>
        <v>0</v>
      </c>
      <c r="Y279" s="16">
        <f t="shared" si="206"/>
        <v>0</v>
      </c>
      <c r="Z279" s="42">
        <f t="shared" si="207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2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6">
        <f t="shared" si="186"/>
        <v>0</v>
      </c>
      <c r="BB279" s="6">
        <f t="shared" si="203"/>
        <v>0</v>
      </c>
      <c r="BC279" s="285">
        <f t="shared" si="209"/>
        <v>0</v>
      </c>
      <c r="BD279" s="16">
        <f t="shared" ca="1" si="204"/>
        <v>0</v>
      </c>
      <c r="BE279" s="42">
        <f t="shared" ca="1" si="205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2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3"/>
      <c r="BR279" s="16">
        <f t="shared" si="197"/>
        <v>0</v>
      </c>
      <c r="BS279" s="16">
        <f t="shared" si="198"/>
        <v>0</v>
      </c>
      <c r="BT279" s="16">
        <f t="shared" si="199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43101</v>
      </c>
      <c r="D280" s="65">
        <f>Ident!F280-C280+1-(INT((CHOOSE(WEEKDAY(C280),0,1,2,3,4,5,6)+(Ident!F280-C280+1))/7))-(INT((CHOOSE(WEEKDAY(C280),6,0,1,2,3,4,5)+(Ident!F280-C280+1))/7))</f>
        <v>-30785</v>
      </c>
      <c r="E280" s="6">
        <f>Kal!B$13-C280+1-(INT((CHOOSE(WEEKDAY(C280),0,1,2,3,4,5,6)+(Kal!B$13-C280+1))/7))-(INT((CHOOSE(WEEKDAY(C280),6,0,1,2,3,4,5)+(Kal!B$13-C280+1))/7))</f>
        <v>65</v>
      </c>
      <c r="F280" s="6">
        <f>Ident!F280-Kal!A$11+1-(INT((CHOOSE(WEEKDAY(Kal!A$11),0,1,2,3,4,5,6)+(Ident!F280-Kal!A$11+1))/7))-(INT((CHOOSE(WEEKDAY(Kal!A$11),6,0,1,2,3,4,5)+(Ident!F280-Kal!A$11+1))/7))</f>
        <v>-30785</v>
      </c>
      <c r="G280" s="6">
        <f>IF(AND(Ident!E280&lt;&gt;0,Ident!F280&lt;&gt;0),D280,IF(AND(Ident!E280&lt;&gt;0,Ident!F280=0),E280,IF(AND(Ident!E280=0,Ident!F280&lt;&gt;0),F280,ad5kw)))</f>
        <v>65</v>
      </c>
      <c r="H280" s="75">
        <f>ROUND(G280*Ident!L280,2)</f>
        <v>0</v>
      </c>
      <c r="I280" s="82"/>
      <c r="J280" s="73">
        <f>BerM1!W280+BerM2!W280+BerM3!W280</f>
        <v>0</v>
      </c>
      <c r="K280" s="73">
        <f t="shared" si="200"/>
        <v>0</v>
      </c>
      <c r="L280" s="73">
        <f t="shared" si="168"/>
        <v>0</v>
      </c>
      <c r="M280" s="16">
        <f>BerM1!AB280+BerM2!AB280+BerM3!AB280</f>
        <v>0</v>
      </c>
      <c r="N280" s="16">
        <f t="shared" si="201"/>
        <v>0</v>
      </c>
      <c r="O280" s="9">
        <f>IF(BerM1!S280+BerM2!S280+BerM3!S280=0,0,MIN(Ident!L280*fuf,MAX((Ident!L280-1)*fuf,ROUND(N280/(BerM1!S280+BerM2!S280+BerM3!S280),2))))</f>
        <v>0</v>
      </c>
      <c r="P280" s="6">
        <f>ROUND((BerM1!I280+BerM2!I280+BerM3!I280)/(malu1+malu2+malu3),2)</f>
        <v>0</v>
      </c>
      <c r="Q280" s="6">
        <f>ROUND((BerM1!J280+BerM2!J280+BerM3!J280)/(dima1+dima2+dima3),2)</f>
        <v>0</v>
      </c>
      <c r="R280" s="6">
        <f>ROUND((BerM1!K280+BerM2!K280+BerM3!K280)/(wome1+wome2+wome3),2)</f>
        <v>0</v>
      </c>
      <c r="S280" s="6">
        <f>ROUND((BerM1!L280+BerM2!L280+BerM3!L280)/(doje1+doje2+doje3),2)</f>
        <v>0</v>
      </c>
      <c r="T280" s="6">
        <f>ROUND((BerM1!M280+BerM2!M280+BerM3!M280)/(vrve1+vrve2+vrve3),2)</f>
        <v>0</v>
      </c>
      <c r="U280" s="6">
        <f>ROUND((BerM1!N280+BerM2!N280+BerM3!N280)/(zasa1+zasa2+zasa3),2)</f>
        <v>0</v>
      </c>
      <c r="V280" s="6">
        <f>ROUND((BerM1!O280+BerM2!O280+BerM3!O280)/(zodi1+zodi2+zodi3),2)</f>
        <v>0</v>
      </c>
      <c r="W280" s="6">
        <f>ROUND(('M1-In'!U280+'M2-In'!U280+'M3-In'!U280)*7/(malu1+malu2+malu3+dima1+dima2+dima3+wome1+wome2+wome3+doje1+doje2+doje3+vrve1+vrve2+vrve3+zasa1+zasa2+zasa3+zodi1+zodi2+zodi3),2)</f>
        <v>0</v>
      </c>
      <c r="X280" s="6">
        <f t="shared" si="169"/>
        <v>0</v>
      </c>
      <c r="Y280" s="16">
        <f t="shared" si="206"/>
        <v>0</v>
      </c>
      <c r="Z280" s="42">
        <f t="shared" si="207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2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6">
        <f t="shared" si="186"/>
        <v>0</v>
      </c>
      <c r="BB280" s="6">
        <f t="shared" si="203"/>
        <v>0</v>
      </c>
      <c r="BC280" s="285">
        <f t="shared" si="209"/>
        <v>0</v>
      </c>
      <c r="BD280" s="16">
        <f t="shared" ca="1" si="204"/>
        <v>0</v>
      </c>
      <c r="BE280" s="42">
        <f t="shared" ca="1" si="205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2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3"/>
      <c r="BR280" s="16">
        <f t="shared" si="197"/>
        <v>0</v>
      </c>
      <c r="BS280" s="16">
        <f t="shared" si="198"/>
        <v>0</v>
      </c>
      <c r="BT280" s="16">
        <f t="shared" si="199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43101</v>
      </c>
      <c r="D281" s="65">
        <f>Ident!F281-C281+1-(INT((CHOOSE(WEEKDAY(C281),0,1,2,3,4,5,6)+(Ident!F281-C281+1))/7))-(INT((CHOOSE(WEEKDAY(C281),6,0,1,2,3,4,5)+(Ident!F281-C281+1))/7))</f>
        <v>-30785</v>
      </c>
      <c r="E281" s="6">
        <f>Kal!B$13-C281+1-(INT((CHOOSE(WEEKDAY(C281),0,1,2,3,4,5,6)+(Kal!B$13-C281+1))/7))-(INT((CHOOSE(WEEKDAY(C281),6,0,1,2,3,4,5)+(Kal!B$13-C281+1))/7))</f>
        <v>65</v>
      </c>
      <c r="F281" s="6">
        <f>Ident!F281-Kal!A$11+1-(INT((CHOOSE(WEEKDAY(Kal!A$11),0,1,2,3,4,5,6)+(Ident!F281-Kal!A$11+1))/7))-(INT((CHOOSE(WEEKDAY(Kal!A$11),6,0,1,2,3,4,5)+(Ident!F281-Kal!A$11+1))/7))</f>
        <v>-30785</v>
      </c>
      <c r="G281" s="6">
        <f>IF(AND(Ident!E281&lt;&gt;0,Ident!F281&lt;&gt;0),D281,IF(AND(Ident!E281&lt;&gt;0,Ident!F281=0),E281,IF(AND(Ident!E281=0,Ident!F281&lt;&gt;0),F281,ad5kw)))</f>
        <v>65</v>
      </c>
      <c r="H281" s="75">
        <f>ROUND(G281*Ident!L281,2)</f>
        <v>0</v>
      </c>
      <c r="I281" s="82"/>
      <c r="J281" s="73">
        <f>BerM1!W281+BerM2!W281+BerM3!W281</f>
        <v>0</v>
      </c>
      <c r="K281" s="73">
        <f t="shared" si="200"/>
        <v>0</v>
      </c>
      <c r="L281" s="73">
        <f t="shared" si="168"/>
        <v>0</v>
      </c>
      <c r="M281" s="16">
        <f>BerM1!AB281+BerM2!AB281+BerM3!AB281</f>
        <v>0</v>
      </c>
      <c r="N281" s="16">
        <f t="shared" si="201"/>
        <v>0</v>
      </c>
      <c r="O281" s="9">
        <f>IF(BerM1!S281+BerM2!S281+BerM3!S281=0,0,MIN(Ident!L281*fuf,MAX((Ident!L281-1)*fuf,ROUND(N281/(BerM1!S281+BerM2!S281+BerM3!S281),2))))</f>
        <v>0</v>
      </c>
      <c r="P281" s="6">
        <f>ROUND((BerM1!I281+BerM2!I281+BerM3!I281)/(malu1+malu2+malu3),2)</f>
        <v>0</v>
      </c>
      <c r="Q281" s="6">
        <f>ROUND((BerM1!J281+BerM2!J281+BerM3!J281)/(dima1+dima2+dima3),2)</f>
        <v>0</v>
      </c>
      <c r="R281" s="6">
        <f>ROUND((BerM1!K281+BerM2!K281+BerM3!K281)/(wome1+wome2+wome3),2)</f>
        <v>0</v>
      </c>
      <c r="S281" s="6">
        <f>ROUND((BerM1!L281+BerM2!L281+BerM3!L281)/(doje1+doje2+doje3),2)</f>
        <v>0</v>
      </c>
      <c r="T281" s="6">
        <f>ROUND((BerM1!M281+BerM2!M281+BerM3!M281)/(vrve1+vrve2+vrve3),2)</f>
        <v>0</v>
      </c>
      <c r="U281" s="6">
        <f>ROUND((BerM1!N281+BerM2!N281+BerM3!N281)/(zasa1+zasa2+zasa3),2)</f>
        <v>0</v>
      </c>
      <c r="V281" s="6">
        <f>ROUND((BerM1!O281+BerM2!O281+BerM3!O281)/(zodi1+zodi2+zodi3),2)</f>
        <v>0</v>
      </c>
      <c r="W281" s="6">
        <f>ROUND(('M1-In'!U281+'M2-In'!U281+'M3-In'!U281)*7/(malu1+malu2+malu3+dima1+dima2+dima3+wome1+wome2+wome3+doje1+doje2+doje3+vrve1+vrve2+vrve3+zasa1+zasa2+zasa3+zodi1+zodi2+zodi3),2)</f>
        <v>0</v>
      </c>
      <c r="X281" s="6">
        <f t="shared" si="169"/>
        <v>0</v>
      </c>
      <c r="Y281" s="16">
        <f t="shared" si="206"/>
        <v>0</v>
      </c>
      <c r="Z281" s="42">
        <f t="shared" si="207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2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6">
        <f t="shared" si="186"/>
        <v>0</v>
      </c>
      <c r="BB281" s="6">
        <f t="shared" si="203"/>
        <v>0</v>
      </c>
      <c r="BC281" s="285">
        <f t="shared" si="209"/>
        <v>0</v>
      </c>
      <c r="BD281" s="16">
        <f t="shared" ca="1" si="204"/>
        <v>0</v>
      </c>
      <c r="BE281" s="42">
        <f t="shared" ca="1" si="205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2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3"/>
      <c r="BR281" s="16">
        <f t="shared" si="197"/>
        <v>0</v>
      </c>
      <c r="BS281" s="16">
        <f t="shared" si="198"/>
        <v>0</v>
      </c>
      <c r="BT281" s="16">
        <f t="shared" si="199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43101</v>
      </c>
      <c r="D282" s="65">
        <f>Ident!F282-C282+1-(INT((CHOOSE(WEEKDAY(C282),0,1,2,3,4,5,6)+(Ident!F282-C282+1))/7))-(INT((CHOOSE(WEEKDAY(C282),6,0,1,2,3,4,5)+(Ident!F282-C282+1))/7))</f>
        <v>-30785</v>
      </c>
      <c r="E282" s="6">
        <f>Kal!B$13-C282+1-(INT((CHOOSE(WEEKDAY(C282),0,1,2,3,4,5,6)+(Kal!B$13-C282+1))/7))-(INT((CHOOSE(WEEKDAY(C282),6,0,1,2,3,4,5)+(Kal!B$13-C282+1))/7))</f>
        <v>65</v>
      </c>
      <c r="F282" s="6">
        <f>Ident!F282-Kal!A$11+1-(INT((CHOOSE(WEEKDAY(Kal!A$11),0,1,2,3,4,5,6)+(Ident!F282-Kal!A$11+1))/7))-(INT((CHOOSE(WEEKDAY(Kal!A$11),6,0,1,2,3,4,5)+(Ident!F282-Kal!A$11+1))/7))</f>
        <v>-30785</v>
      </c>
      <c r="G282" s="6">
        <f>IF(AND(Ident!E282&lt;&gt;0,Ident!F282&lt;&gt;0),D282,IF(AND(Ident!E282&lt;&gt;0,Ident!F282=0),E282,IF(AND(Ident!E282=0,Ident!F282&lt;&gt;0),F282,ad5kw)))</f>
        <v>65</v>
      </c>
      <c r="H282" s="75">
        <f>ROUND(G282*Ident!L282,2)</f>
        <v>0</v>
      </c>
      <c r="I282" s="82"/>
      <c r="J282" s="73">
        <f>BerM1!W282+BerM2!W282+BerM3!W282</f>
        <v>0</v>
      </c>
      <c r="K282" s="73">
        <f t="shared" si="200"/>
        <v>0</v>
      </c>
      <c r="L282" s="73">
        <f t="shared" si="168"/>
        <v>0</v>
      </c>
      <c r="M282" s="16">
        <f>BerM1!AB282+BerM2!AB282+BerM3!AB282</f>
        <v>0</v>
      </c>
      <c r="N282" s="16">
        <f t="shared" si="201"/>
        <v>0</v>
      </c>
      <c r="O282" s="9">
        <f>IF(BerM1!S282+BerM2!S282+BerM3!S282=0,0,MIN(Ident!L282*fuf,MAX((Ident!L282-1)*fuf,ROUND(N282/(BerM1!S282+BerM2!S282+BerM3!S282),2))))</f>
        <v>0</v>
      </c>
      <c r="P282" s="6">
        <f>ROUND((BerM1!I282+BerM2!I282+BerM3!I282)/(malu1+malu2+malu3),2)</f>
        <v>0</v>
      </c>
      <c r="Q282" s="6">
        <f>ROUND((BerM1!J282+BerM2!J282+BerM3!J282)/(dima1+dima2+dima3),2)</f>
        <v>0</v>
      </c>
      <c r="R282" s="6">
        <f>ROUND((BerM1!K282+BerM2!K282+BerM3!K282)/(wome1+wome2+wome3),2)</f>
        <v>0</v>
      </c>
      <c r="S282" s="6">
        <f>ROUND((BerM1!L282+BerM2!L282+BerM3!L282)/(doje1+doje2+doje3),2)</f>
        <v>0</v>
      </c>
      <c r="T282" s="6">
        <f>ROUND((BerM1!M282+BerM2!M282+BerM3!M282)/(vrve1+vrve2+vrve3),2)</f>
        <v>0</v>
      </c>
      <c r="U282" s="6">
        <f>ROUND((BerM1!N282+BerM2!N282+BerM3!N282)/(zasa1+zasa2+zasa3),2)</f>
        <v>0</v>
      </c>
      <c r="V282" s="6">
        <f>ROUND((BerM1!O282+BerM2!O282+BerM3!O282)/(zodi1+zodi2+zodi3),2)</f>
        <v>0</v>
      </c>
      <c r="W282" s="6">
        <f>ROUND(('M1-In'!U282+'M2-In'!U282+'M3-In'!U282)*7/(malu1+malu2+malu3+dima1+dima2+dima3+wome1+wome2+wome3+doje1+doje2+doje3+vrve1+vrve2+vrve3+zasa1+zasa2+zasa3+zodi1+zodi2+zodi3),2)</f>
        <v>0</v>
      </c>
      <c r="X282" s="6">
        <f t="shared" si="169"/>
        <v>0</v>
      </c>
      <c r="Y282" s="16">
        <f t="shared" si="206"/>
        <v>0</v>
      </c>
      <c r="Z282" s="42">
        <f t="shared" si="207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2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6">
        <f t="shared" si="186"/>
        <v>0</v>
      </c>
      <c r="BB282" s="6">
        <f t="shared" si="203"/>
        <v>0</v>
      </c>
      <c r="BC282" s="285">
        <f t="shared" si="209"/>
        <v>0</v>
      </c>
      <c r="BD282" s="16">
        <f t="shared" ca="1" si="204"/>
        <v>0</v>
      </c>
      <c r="BE282" s="42">
        <f t="shared" ca="1" si="205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2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3"/>
      <c r="BR282" s="16">
        <f t="shared" si="197"/>
        <v>0</v>
      </c>
      <c r="BS282" s="16">
        <f t="shared" si="198"/>
        <v>0</v>
      </c>
      <c r="BT282" s="16">
        <f t="shared" si="199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43101</v>
      </c>
      <c r="D283" s="65">
        <f>Ident!F283-C283+1-(INT((CHOOSE(WEEKDAY(C283),0,1,2,3,4,5,6)+(Ident!F283-C283+1))/7))-(INT((CHOOSE(WEEKDAY(C283),6,0,1,2,3,4,5)+(Ident!F283-C283+1))/7))</f>
        <v>-30785</v>
      </c>
      <c r="E283" s="6">
        <f>Kal!B$13-C283+1-(INT((CHOOSE(WEEKDAY(C283),0,1,2,3,4,5,6)+(Kal!B$13-C283+1))/7))-(INT((CHOOSE(WEEKDAY(C283),6,0,1,2,3,4,5)+(Kal!B$13-C283+1))/7))</f>
        <v>65</v>
      </c>
      <c r="F283" s="6">
        <f>Ident!F283-Kal!A$11+1-(INT((CHOOSE(WEEKDAY(Kal!A$11),0,1,2,3,4,5,6)+(Ident!F283-Kal!A$11+1))/7))-(INT((CHOOSE(WEEKDAY(Kal!A$11),6,0,1,2,3,4,5)+(Ident!F283-Kal!A$11+1))/7))</f>
        <v>-30785</v>
      </c>
      <c r="G283" s="6">
        <f>IF(AND(Ident!E283&lt;&gt;0,Ident!F283&lt;&gt;0),D283,IF(AND(Ident!E283&lt;&gt;0,Ident!F283=0),E283,IF(AND(Ident!E283=0,Ident!F283&lt;&gt;0),F283,ad5kw)))</f>
        <v>65</v>
      </c>
      <c r="H283" s="75">
        <f>ROUND(G283*Ident!L283,2)</f>
        <v>0</v>
      </c>
      <c r="I283" s="82"/>
      <c r="J283" s="73">
        <f>BerM1!W283+BerM2!W283+BerM3!W283</f>
        <v>0</v>
      </c>
      <c r="K283" s="73">
        <f t="shared" si="200"/>
        <v>0</v>
      </c>
      <c r="L283" s="73">
        <f t="shared" si="168"/>
        <v>0</v>
      </c>
      <c r="M283" s="16">
        <f>BerM1!AB283+BerM2!AB283+BerM3!AB283</f>
        <v>0</v>
      </c>
      <c r="N283" s="16">
        <f t="shared" si="201"/>
        <v>0</v>
      </c>
      <c r="O283" s="9">
        <f>IF(BerM1!S283+BerM2!S283+BerM3!S283=0,0,MIN(Ident!L283*fuf,MAX((Ident!L283-1)*fuf,ROUND(N283/(BerM1!S283+BerM2!S283+BerM3!S283),2))))</f>
        <v>0</v>
      </c>
      <c r="P283" s="6">
        <f>ROUND((BerM1!I283+BerM2!I283+BerM3!I283)/(malu1+malu2+malu3),2)</f>
        <v>0</v>
      </c>
      <c r="Q283" s="6">
        <f>ROUND((BerM1!J283+BerM2!J283+BerM3!J283)/(dima1+dima2+dima3),2)</f>
        <v>0</v>
      </c>
      <c r="R283" s="6">
        <f>ROUND((BerM1!K283+BerM2!K283+BerM3!K283)/(wome1+wome2+wome3),2)</f>
        <v>0</v>
      </c>
      <c r="S283" s="6">
        <f>ROUND((BerM1!L283+BerM2!L283+BerM3!L283)/(doje1+doje2+doje3),2)</f>
        <v>0</v>
      </c>
      <c r="T283" s="6">
        <f>ROUND((BerM1!M283+BerM2!M283+BerM3!M283)/(vrve1+vrve2+vrve3),2)</f>
        <v>0</v>
      </c>
      <c r="U283" s="6">
        <f>ROUND((BerM1!N283+BerM2!N283+BerM3!N283)/(zasa1+zasa2+zasa3),2)</f>
        <v>0</v>
      </c>
      <c r="V283" s="6">
        <f>ROUND((BerM1!O283+BerM2!O283+BerM3!O283)/(zodi1+zodi2+zodi3),2)</f>
        <v>0</v>
      </c>
      <c r="W283" s="6">
        <f>ROUND(('M1-In'!U283+'M2-In'!U283+'M3-In'!U283)*7/(malu1+malu2+malu3+dima1+dima2+dima3+wome1+wome2+wome3+doje1+doje2+doje3+vrve1+vrve2+vrve3+zasa1+zasa2+zasa3+zodi1+zodi2+zodi3),2)</f>
        <v>0</v>
      </c>
      <c r="X283" s="6">
        <f t="shared" si="169"/>
        <v>0</v>
      </c>
      <c r="Y283" s="16">
        <f t="shared" si="206"/>
        <v>0</v>
      </c>
      <c r="Z283" s="42">
        <f t="shared" si="207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2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6">
        <f t="shared" si="186"/>
        <v>0</v>
      </c>
      <c r="BB283" s="6">
        <f t="shared" si="203"/>
        <v>0</v>
      </c>
      <c r="BC283" s="285">
        <f t="shared" si="209"/>
        <v>0</v>
      </c>
      <c r="BD283" s="16">
        <f t="shared" ca="1" si="204"/>
        <v>0</v>
      </c>
      <c r="BE283" s="42">
        <f t="shared" ca="1" si="205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2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3"/>
      <c r="BR283" s="16">
        <f t="shared" si="197"/>
        <v>0</v>
      </c>
      <c r="BS283" s="16">
        <f t="shared" si="198"/>
        <v>0</v>
      </c>
      <c r="BT283" s="16">
        <f t="shared" si="199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43101</v>
      </c>
      <c r="D284" s="65">
        <f>Ident!F284-C284+1-(INT((CHOOSE(WEEKDAY(C284),0,1,2,3,4,5,6)+(Ident!F284-C284+1))/7))-(INT((CHOOSE(WEEKDAY(C284),6,0,1,2,3,4,5)+(Ident!F284-C284+1))/7))</f>
        <v>-30785</v>
      </c>
      <c r="E284" s="6">
        <f>Kal!B$13-C284+1-(INT((CHOOSE(WEEKDAY(C284),0,1,2,3,4,5,6)+(Kal!B$13-C284+1))/7))-(INT((CHOOSE(WEEKDAY(C284),6,0,1,2,3,4,5)+(Kal!B$13-C284+1))/7))</f>
        <v>65</v>
      </c>
      <c r="F284" s="6">
        <f>Ident!F284-Kal!A$11+1-(INT((CHOOSE(WEEKDAY(Kal!A$11),0,1,2,3,4,5,6)+(Ident!F284-Kal!A$11+1))/7))-(INT((CHOOSE(WEEKDAY(Kal!A$11),6,0,1,2,3,4,5)+(Ident!F284-Kal!A$11+1))/7))</f>
        <v>-30785</v>
      </c>
      <c r="G284" s="6">
        <f>IF(AND(Ident!E284&lt;&gt;0,Ident!F284&lt;&gt;0),D284,IF(AND(Ident!E284&lt;&gt;0,Ident!F284=0),E284,IF(AND(Ident!E284=0,Ident!F284&lt;&gt;0),F284,ad5kw)))</f>
        <v>65</v>
      </c>
      <c r="H284" s="75">
        <f>ROUND(G284*Ident!L284,2)</f>
        <v>0</v>
      </c>
      <c r="I284" s="82"/>
      <c r="J284" s="73">
        <f>BerM1!W284+BerM2!W284+BerM3!W284</f>
        <v>0</v>
      </c>
      <c r="K284" s="73">
        <f t="shared" si="200"/>
        <v>0</v>
      </c>
      <c r="L284" s="73">
        <f t="shared" si="168"/>
        <v>0</v>
      </c>
      <c r="M284" s="16">
        <f>BerM1!AB284+BerM2!AB284+BerM3!AB284</f>
        <v>0</v>
      </c>
      <c r="N284" s="16">
        <f t="shared" si="201"/>
        <v>0</v>
      </c>
      <c r="O284" s="9">
        <f>IF(BerM1!S284+BerM2!S284+BerM3!S284=0,0,MIN(Ident!L284*fuf,MAX((Ident!L284-1)*fuf,ROUND(N284/(BerM1!S284+BerM2!S284+BerM3!S284),2))))</f>
        <v>0</v>
      </c>
      <c r="P284" s="6">
        <f>ROUND((BerM1!I284+BerM2!I284+BerM3!I284)/(malu1+malu2+malu3),2)</f>
        <v>0</v>
      </c>
      <c r="Q284" s="6">
        <f>ROUND((BerM1!J284+BerM2!J284+BerM3!J284)/(dima1+dima2+dima3),2)</f>
        <v>0</v>
      </c>
      <c r="R284" s="6">
        <f>ROUND((BerM1!K284+BerM2!K284+BerM3!K284)/(wome1+wome2+wome3),2)</f>
        <v>0</v>
      </c>
      <c r="S284" s="6">
        <f>ROUND((BerM1!L284+BerM2!L284+BerM3!L284)/(doje1+doje2+doje3),2)</f>
        <v>0</v>
      </c>
      <c r="T284" s="6">
        <f>ROUND((BerM1!M284+BerM2!M284+BerM3!M284)/(vrve1+vrve2+vrve3),2)</f>
        <v>0</v>
      </c>
      <c r="U284" s="6">
        <f>ROUND((BerM1!N284+BerM2!N284+BerM3!N284)/(zasa1+zasa2+zasa3),2)</f>
        <v>0</v>
      </c>
      <c r="V284" s="6">
        <f>ROUND((BerM1!O284+BerM2!O284+BerM3!O284)/(zodi1+zodi2+zodi3),2)</f>
        <v>0</v>
      </c>
      <c r="W284" s="6">
        <f>ROUND(('M1-In'!U284+'M2-In'!U284+'M3-In'!U284)*7/(malu1+malu2+malu3+dima1+dima2+dima3+wome1+wome2+wome3+doje1+doje2+doje3+vrve1+vrve2+vrve3+zasa1+zasa2+zasa3+zodi1+zodi2+zodi3),2)</f>
        <v>0</v>
      </c>
      <c r="X284" s="6">
        <f t="shared" si="169"/>
        <v>0</v>
      </c>
      <c r="Y284" s="16">
        <f t="shared" si="206"/>
        <v>0</v>
      </c>
      <c r="Z284" s="42">
        <f t="shared" si="207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2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6">
        <f t="shared" si="186"/>
        <v>0</v>
      </c>
      <c r="BB284" s="6">
        <f t="shared" si="203"/>
        <v>0</v>
      </c>
      <c r="BC284" s="285">
        <f t="shared" si="209"/>
        <v>0</v>
      </c>
      <c r="BD284" s="16">
        <f t="shared" ca="1" si="204"/>
        <v>0</v>
      </c>
      <c r="BE284" s="42">
        <f t="shared" ca="1" si="205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2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3"/>
      <c r="BR284" s="16">
        <f t="shared" si="197"/>
        <v>0</v>
      </c>
      <c r="BS284" s="16">
        <f t="shared" si="198"/>
        <v>0</v>
      </c>
      <c r="BT284" s="16">
        <f t="shared" si="199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43101</v>
      </c>
      <c r="D285" s="65">
        <f>Ident!F285-C285+1-(INT((CHOOSE(WEEKDAY(C285),0,1,2,3,4,5,6)+(Ident!F285-C285+1))/7))-(INT((CHOOSE(WEEKDAY(C285),6,0,1,2,3,4,5)+(Ident!F285-C285+1))/7))</f>
        <v>-30785</v>
      </c>
      <c r="E285" s="6">
        <f>Kal!B$13-C285+1-(INT((CHOOSE(WEEKDAY(C285),0,1,2,3,4,5,6)+(Kal!B$13-C285+1))/7))-(INT((CHOOSE(WEEKDAY(C285),6,0,1,2,3,4,5)+(Kal!B$13-C285+1))/7))</f>
        <v>65</v>
      </c>
      <c r="F285" s="6">
        <f>Ident!F285-Kal!A$11+1-(INT((CHOOSE(WEEKDAY(Kal!A$11),0,1,2,3,4,5,6)+(Ident!F285-Kal!A$11+1))/7))-(INT((CHOOSE(WEEKDAY(Kal!A$11),6,0,1,2,3,4,5)+(Ident!F285-Kal!A$11+1))/7))</f>
        <v>-30785</v>
      </c>
      <c r="G285" s="6">
        <f>IF(AND(Ident!E285&lt;&gt;0,Ident!F285&lt;&gt;0),D285,IF(AND(Ident!E285&lt;&gt;0,Ident!F285=0),E285,IF(AND(Ident!E285=0,Ident!F285&lt;&gt;0),F285,ad5kw)))</f>
        <v>65</v>
      </c>
      <c r="H285" s="75">
        <f>ROUND(G285*Ident!L285,2)</f>
        <v>0</v>
      </c>
      <c r="I285" s="82"/>
      <c r="J285" s="73">
        <f>BerM1!W285+BerM2!W285+BerM3!W285</f>
        <v>0</v>
      </c>
      <c r="K285" s="73">
        <f t="shared" si="200"/>
        <v>0</v>
      </c>
      <c r="L285" s="73">
        <f t="shared" si="168"/>
        <v>0</v>
      </c>
      <c r="M285" s="16">
        <f>BerM1!AB285+BerM2!AB285+BerM3!AB285</f>
        <v>0</v>
      </c>
      <c r="N285" s="16">
        <f t="shared" si="201"/>
        <v>0</v>
      </c>
      <c r="O285" s="9">
        <f>IF(BerM1!S285+BerM2!S285+BerM3!S285=0,0,MIN(Ident!L285*fuf,MAX((Ident!L285-1)*fuf,ROUND(N285/(BerM1!S285+BerM2!S285+BerM3!S285),2))))</f>
        <v>0</v>
      </c>
      <c r="P285" s="6">
        <f>ROUND((BerM1!I285+BerM2!I285+BerM3!I285)/(malu1+malu2+malu3),2)</f>
        <v>0</v>
      </c>
      <c r="Q285" s="6">
        <f>ROUND((BerM1!J285+BerM2!J285+BerM3!J285)/(dima1+dima2+dima3),2)</f>
        <v>0</v>
      </c>
      <c r="R285" s="6">
        <f>ROUND((BerM1!K285+BerM2!K285+BerM3!K285)/(wome1+wome2+wome3),2)</f>
        <v>0</v>
      </c>
      <c r="S285" s="6">
        <f>ROUND((BerM1!L285+BerM2!L285+BerM3!L285)/(doje1+doje2+doje3),2)</f>
        <v>0</v>
      </c>
      <c r="T285" s="6">
        <f>ROUND((BerM1!M285+BerM2!M285+BerM3!M285)/(vrve1+vrve2+vrve3),2)</f>
        <v>0</v>
      </c>
      <c r="U285" s="6">
        <f>ROUND((BerM1!N285+BerM2!N285+BerM3!N285)/(zasa1+zasa2+zasa3),2)</f>
        <v>0</v>
      </c>
      <c r="V285" s="6">
        <f>ROUND((BerM1!O285+BerM2!O285+BerM3!O285)/(zodi1+zodi2+zodi3),2)</f>
        <v>0</v>
      </c>
      <c r="W285" s="6">
        <f>ROUND(('M1-In'!U285+'M2-In'!U285+'M3-In'!U285)*7/(malu1+malu2+malu3+dima1+dima2+dima3+wome1+wome2+wome3+doje1+doje2+doje3+vrve1+vrve2+vrve3+zasa1+zasa2+zasa3+zodi1+zodi2+zodi3),2)</f>
        <v>0</v>
      </c>
      <c r="X285" s="6">
        <f t="shared" si="169"/>
        <v>0</v>
      </c>
      <c r="Y285" s="16">
        <f t="shared" si="206"/>
        <v>0</v>
      </c>
      <c r="Z285" s="42">
        <f t="shared" si="207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2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6">
        <f t="shared" si="186"/>
        <v>0</v>
      </c>
      <c r="BB285" s="6">
        <f t="shared" si="203"/>
        <v>0</v>
      </c>
      <c r="BC285" s="285">
        <f t="shared" si="209"/>
        <v>0</v>
      </c>
      <c r="BD285" s="16">
        <f t="shared" ca="1" si="204"/>
        <v>0</v>
      </c>
      <c r="BE285" s="42">
        <f t="shared" ca="1" si="205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2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3"/>
      <c r="BR285" s="16">
        <f t="shared" si="197"/>
        <v>0</v>
      </c>
      <c r="BS285" s="16">
        <f t="shared" si="198"/>
        <v>0</v>
      </c>
      <c r="BT285" s="16">
        <f t="shared" si="199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43101</v>
      </c>
      <c r="D286" s="65">
        <f>Ident!F286-C286+1-(INT((CHOOSE(WEEKDAY(C286),0,1,2,3,4,5,6)+(Ident!F286-C286+1))/7))-(INT((CHOOSE(WEEKDAY(C286),6,0,1,2,3,4,5)+(Ident!F286-C286+1))/7))</f>
        <v>-30785</v>
      </c>
      <c r="E286" s="6">
        <f>Kal!B$13-C286+1-(INT((CHOOSE(WEEKDAY(C286),0,1,2,3,4,5,6)+(Kal!B$13-C286+1))/7))-(INT((CHOOSE(WEEKDAY(C286),6,0,1,2,3,4,5)+(Kal!B$13-C286+1))/7))</f>
        <v>65</v>
      </c>
      <c r="F286" s="6">
        <f>Ident!F286-Kal!A$11+1-(INT((CHOOSE(WEEKDAY(Kal!A$11),0,1,2,3,4,5,6)+(Ident!F286-Kal!A$11+1))/7))-(INT((CHOOSE(WEEKDAY(Kal!A$11),6,0,1,2,3,4,5)+(Ident!F286-Kal!A$11+1))/7))</f>
        <v>-30785</v>
      </c>
      <c r="G286" s="6">
        <f>IF(AND(Ident!E286&lt;&gt;0,Ident!F286&lt;&gt;0),D286,IF(AND(Ident!E286&lt;&gt;0,Ident!F286=0),E286,IF(AND(Ident!E286=0,Ident!F286&lt;&gt;0),F286,ad5kw)))</f>
        <v>65</v>
      </c>
      <c r="H286" s="75">
        <f>ROUND(G286*Ident!L286,2)</f>
        <v>0</v>
      </c>
      <c r="I286" s="82"/>
      <c r="J286" s="73">
        <f>BerM1!W286+BerM2!W286+BerM3!W286</f>
        <v>0</v>
      </c>
      <c r="K286" s="73">
        <f t="shared" si="200"/>
        <v>0</v>
      </c>
      <c r="L286" s="73">
        <f t="shared" si="168"/>
        <v>0</v>
      </c>
      <c r="M286" s="16">
        <f>BerM1!AB286+BerM2!AB286+BerM3!AB286</f>
        <v>0</v>
      </c>
      <c r="N286" s="16">
        <f t="shared" si="201"/>
        <v>0</v>
      </c>
      <c r="O286" s="9">
        <f>IF(BerM1!S286+BerM2!S286+BerM3!S286=0,0,MIN(Ident!L286*fuf,MAX((Ident!L286-1)*fuf,ROUND(N286/(BerM1!S286+BerM2!S286+BerM3!S286),2))))</f>
        <v>0</v>
      </c>
      <c r="P286" s="6">
        <f>ROUND((BerM1!I286+BerM2!I286+BerM3!I286)/(malu1+malu2+malu3),2)</f>
        <v>0</v>
      </c>
      <c r="Q286" s="6">
        <f>ROUND((BerM1!J286+BerM2!J286+BerM3!J286)/(dima1+dima2+dima3),2)</f>
        <v>0</v>
      </c>
      <c r="R286" s="6">
        <f>ROUND((BerM1!K286+BerM2!K286+BerM3!K286)/(wome1+wome2+wome3),2)</f>
        <v>0</v>
      </c>
      <c r="S286" s="6">
        <f>ROUND((BerM1!L286+BerM2!L286+BerM3!L286)/(doje1+doje2+doje3),2)</f>
        <v>0</v>
      </c>
      <c r="T286" s="6">
        <f>ROUND((BerM1!M286+BerM2!M286+BerM3!M286)/(vrve1+vrve2+vrve3),2)</f>
        <v>0</v>
      </c>
      <c r="U286" s="6">
        <f>ROUND((BerM1!N286+BerM2!N286+BerM3!N286)/(zasa1+zasa2+zasa3),2)</f>
        <v>0</v>
      </c>
      <c r="V286" s="6">
        <f>ROUND((BerM1!O286+BerM2!O286+BerM3!O286)/(zodi1+zodi2+zodi3),2)</f>
        <v>0</v>
      </c>
      <c r="W286" s="6">
        <f>ROUND(('M1-In'!U286+'M2-In'!U286+'M3-In'!U286)*7/(malu1+malu2+malu3+dima1+dima2+dima3+wome1+wome2+wome3+doje1+doje2+doje3+vrve1+vrve2+vrve3+zasa1+zasa2+zasa3+zodi1+zodi2+zodi3),2)</f>
        <v>0</v>
      </c>
      <c r="X286" s="6">
        <f t="shared" si="169"/>
        <v>0</v>
      </c>
      <c r="Y286" s="16">
        <f t="shared" si="206"/>
        <v>0</v>
      </c>
      <c r="Z286" s="42">
        <f t="shared" si="207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2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6">
        <f t="shared" si="186"/>
        <v>0</v>
      </c>
      <c r="BB286" s="6">
        <f t="shared" si="203"/>
        <v>0</v>
      </c>
      <c r="BC286" s="285">
        <f t="shared" si="209"/>
        <v>0</v>
      </c>
      <c r="BD286" s="16">
        <f t="shared" ca="1" si="204"/>
        <v>0</v>
      </c>
      <c r="BE286" s="42">
        <f t="shared" ca="1" si="205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2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3"/>
      <c r="BR286" s="16">
        <f t="shared" si="197"/>
        <v>0</v>
      </c>
      <c r="BS286" s="16">
        <f t="shared" si="198"/>
        <v>0</v>
      </c>
      <c r="BT286" s="16">
        <f t="shared" si="199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43101</v>
      </c>
      <c r="D287" s="65">
        <f>Ident!F287-C287+1-(INT((CHOOSE(WEEKDAY(C287),0,1,2,3,4,5,6)+(Ident!F287-C287+1))/7))-(INT((CHOOSE(WEEKDAY(C287),6,0,1,2,3,4,5)+(Ident!F287-C287+1))/7))</f>
        <v>-30785</v>
      </c>
      <c r="E287" s="6">
        <f>Kal!B$13-C287+1-(INT((CHOOSE(WEEKDAY(C287),0,1,2,3,4,5,6)+(Kal!B$13-C287+1))/7))-(INT((CHOOSE(WEEKDAY(C287),6,0,1,2,3,4,5)+(Kal!B$13-C287+1))/7))</f>
        <v>65</v>
      </c>
      <c r="F287" s="6">
        <f>Ident!F287-Kal!A$11+1-(INT((CHOOSE(WEEKDAY(Kal!A$11),0,1,2,3,4,5,6)+(Ident!F287-Kal!A$11+1))/7))-(INT((CHOOSE(WEEKDAY(Kal!A$11),6,0,1,2,3,4,5)+(Ident!F287-Kal!A$11+1))/7))</f>
        <v>-30785</v>
      </c>
      <c r="G287" s="6">
        <f>IF(AND(Ident!E287&lt;&gt;0,Ident!F287&lt;&gt;0),D287,IF(AND(Ident!E287&lt;&gt;0,Ident!F287=0),E287,IF(AND(Ident!E287=0,Ident!F287&lt;&gt;0),F287,ad5kw)))</f>
        <v>65</v>
      </c>
      <c r="H287" s="75">
        <f>ROUND(G287*Ident!L287,2)</f>
        <v>0</v>
      </c>
      <c r="I287" s="82"/>
      <c r="J287" s="73">
        <f>BerM1!W287+BerM2!W287+BerM3!W287</f>
        <v>0</v>
      </c>
      <c r="K287" s="73">
        <f t="shared" si="200"/>
        <v>0</v>
      </c>
      <c r="L287" s="73">
        <f t="shared" si="168"/>
        <v>0</v>
      </c>
      <c r="M287" s="16">
        <f>BerM1!AB287+BerM2!AB287+BerM3!AB287</f>
        <v>0</v>
      </c>
      <c r="N287" s="16">
        <f t="shared" si="201"/>
        <v>0</v>
      </c>
      <c r="O287" s="9">
        <f>IF(BerM1!S287+BerM2!S287+BerM3!S287=0,0,MIN(Ident!L287*fuf,MAX((Ident!L287-1)*fuf,ROUND(N287/(BerM1!S287+BerM2!S287+BerM3!S287),2))))</f>
        <v>0</v>
      </c>
      <c r="P287" s="6">
        <f>ROUND((BerM1!I287+BerM2!I287+BerM3!I287)/(malu1+malu2+malu3),2)</f>
        <v>0</v>
      </c>
      <c r="Q287" s="6">
        <f>ROUND((BerM1!J287+BerM2!J287+BerM3!J287)/(dima1+dima2+dima3),2)</f>
        <v>0</v>
      </c>
      <c r="R287" s="6">
        <f>ROUND((BerM1!K287+BerM2!K287+BerM3!K287)/(wome1+wome2+wome3),2)</f>
        <v>0</v>
      </c>
      <c r="S287" s="6">
        <f>ROUND((BerM1!L287+BerM2!L287+BerM3!L287)/(doje1+doje2+doje3),2)</f>
        <v>0</v>
      </c>
      <c r="T287" s="6">
        <f>ROUND((BerM1!M287+BerM2!M287+BerM3!M287)/(vrve1+vrve2+vrve3),2)</f>
        <v>0</v>
      </c>
      <c r="U287" s="6">
        <f>ROUND((BerM1!N287+BerM2!N287+BerM3!N287)/(zasa1+zasa2+zasa3),2)</f>
        <v>0</v>
      </c>
      <c r="V287" s="6">
        <f>ROUND((BerM1!O287+BerM2!O287+BerM3!O287)/(zodi1+zodi2+zodi3),2)</f>
        <v>0</v>
      </c>
      <c r="W287" s="6">
        <f>ROUND(('M1-In'!U287+'M2-In'!U287+'M3-In'!U287)*7/(malu1+malu2+malu3+dima1+dima2+dima3+wome1+wome2+wome3+doje1+doje2+doje3+vrve1+vrve2+vrve3+zasa1+zasa2+zasa3+zodi1+zodi2+zodi3),2)</f>
        <v>0</v>
      </c>
      <c r="X287" s="6">
        <f t="shared" si="169"/>
        <v>0</v>
      </c>
      <c r="Y287" s="16">
        <f t="shared" si="206"/>
        <v>0</v>
      </c>
      <c r="Z287" s="42">
        <f t="shared" si="207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2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6">
        <f t="shared" si="186"/>
        <v>0</v>
      </c>
      <c r="BB287" s="6">
        <f t="shared" si="203"/>
        <v>0</v>
      </c>
      <c r="BC287" s="285">
        <f t="shared" si="209"/>
        <v>0</v>
      </c>
      <c r="BD287" s="16">
        <f t="shared" ca="1" si="204"/>
        <v>0</v>
      </c>
      <c r="BE287" s="42">
        <f t="shared" ca="1" si="205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2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3"/>
      <c r="BR287" s="16">
        <f t="shared" si="197"/>
        <v>0</v>
      </c>
      <c r="BS287" s="16">
        <f t="shared" si="198"/>
        <v>0</v>
      </c>
      <c r="BT287" s="16">
        <f t="shared" si="199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43101</v>
      </c>
      <c r="D288" s="65">
        <f>Ident!F288-C288+1-(INT((CHOOSE(WEEKDAY(C288),0,1,2,3,4,5,6)+(Ident!F288-C288+1))/7))-(INT((CHOOSE(WEEKDAY(C288),6,0,1,2,3,4,5)+(Ident!F288-C288+1))/7))</f>
        <v>-30785</v>
      </c>
      <c r="E288" s="6">
        <f>Kal!B$13-C288+1-(INT((CHOOSE(WEEKDAY(C288),0,1,2,3,4,5,6)+(Kal!B$13-C288+1))/7))-(INT((CHOOSE(WEEKDAY(C288),6,0,1,2,3,4,5)+(Kal!B$13-C288+1))/7))</f>
        <v>65</v>
      </c>
      <c r="F288" s="6">
        <f>Ident!F288-Kal!A$11+1-(INT((CHOOSE(WEEKDAY(Kal!A$11),0,1,2,3,4,5,6)+(Ident!F288-Kal!A$11+1))/7))-(INT((CHOOSE(WEEKDAY(Kal!A$11),6,0,1,2,3,4,5)+(Ident!F288-Kal!A$11+1))/7))</f>
        <v>-30785</v>
      </c>
      <c r="G288" s="6">
        <f>IF(AND(Ident!E288&lt;&gt;0,Ident!F288&lt;&gt;0),D288,IF(AND(Ident!E288&lt;&gt;0,Ident!F288=0),E288,IF(AND(Ident!E288=0,Ident!F288&lt;&gt;0),F288,ad5kw)))</f>
        <v>65</v>
      </c>
      <c r="H288" s="75">
        <f>ROUND(G288*Ident!L288,2)</f>
        <v>0</v>
      </c>
      <c r="I288" s="82"/>
      <c r="J288" s="73">
        <f>BerM1!W288+BerM2!W288+BerM3!W288</f>
        <v>0</v>
      </c>
      <c r="K288" s="73">
        <f t="shared" si="200"/>
        <v>0</v>
      </c>
      <c r="L288" s="73">
        <f t="shared" si="168"/>
        <v>0</v>
      </c>
      <c r="M288" s="16">
        <f>BerM1!AB288+BerM2!AB288+BerM3!AB288</f>
        <v>0</v>
      </c>
      <c r="N288" s="16">
        <f t="shared" si="201"/>
        <v>0</v>
      </c>
      <c r="O288" s="9">
        <f>IF(BerM1!S288+BerM2!S288+BerM3!S288=0,0,MIN(Ident!L288*fuf,MAX((Ident!L288-1)*fuf,ROUND(N288/(BerM1!S288+BerM2!S288+BerM3!S288),2))))</f>
        <v>0</v>
      </c>
      <c r="P288" s="6">
        <f>ROUND((BerM1!I288+BerM2!I288+BerM3!I288)/(malu1+malu2+malu3),2)</f>
        <v>0</v>
      </c>
      <c r="Q288" s="6">
        <f>ROUND((BerM1!J288+BerM2!J288+BerM3!J288)/(dima1+dima2+dima3),2)</f>
        <v>0</v>
      </c>
      <c r="R288" s="6">
        <f>ROUND((BerM1!K288+BerM2!K288+BerM3!K288)/(wome1+wome2+wome3),2)</f>
        <v>0</v>
      </c>
      <c r="S288" s="6">
        <f>ROUND((BerM1!L288+BerM2!L288+BerM3!L288)/(doje1+doje2+doje3),2)</f>
        <v>0</v>
      </c>
      <c r="T288" s="6">
        <f>ROUND((BerM1!M288+BerM2!M288+BerM3!M288)/(vrve1+vrve2+vrve3),2)</f>
        <v>0</v>
      </c>
      <c r="U288" s="6">
        <f>ROUND((BerM1!N288+BerM2!N288+BerM3!N288)/(zasa1+zasa2+zasa3),2)</f>
        <v>0</v>
      </c>
      <c r="V288" s="6">
        <f>ROUND((BerM1!O288+BerM2!O288+BerM3!O288)/(zodi1+zodi2+zodi3),2)</f>
        <v>0</v>
      </c>
      <c r="W288" s="6">
        <f>ROUND(('M1-In'!U288+'M2-In'!U288+'M3-In'!U288)*7/(malu1+malu2+malu3+dima1+dima2+dima3+wome1+wome2+wome3+doje1+doje2+doje3+vrve1+vrve2+vrve3+zasa1+zasa2+zasa3+zodi1+zodi2+zodi3),2)</f>
        <v>0</v>
      </c>
      <c r="X288" s="6">
        <f t="shared" si="169"/>
        <v>0</v>
      </c>
      <c r="Y288" s="16">
        <f t="shared" si="206"/>
        <v>0</v>
      </c>
      <c r="Z288" s="42">
        <f t="shared" si="207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2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6">
        <f t="shared" si="186"/>
        <v>0</v>
      </c>
      <c r="BB288" s="6">
        <f t="shared" si="203"/>
        <v>0</v>
      </c>
      <c r="BC288" s="285">
        <f t="shared" si="209"/>
        <v>0</v>
      </c>
      <c r="BD288" s="16">
        <f t="shared" ca="1" si="204"/>
        <v>0</v>
      </c>
      <c r="BE288" s="42">
        <f t="shared" ca="1" si="205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2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3"/>
      <c r="BR288" s="16">
        <f t="shared" si="197"/>
        <v>0</v>
      </c>
      <c r="BS288" s="16">
        <f t="shared" si="198"/>
        <v>0</v>
      </c>
      <c r="BT288" s="16">
        <f t="shared" si="199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43101</v>
      </c>
      <c r="D289" s="65">
        <f>Ident!F289-C289+1-(INT((CHOOSE(WEEKDAY(C289),0,1,2,3,4,5,6)+(Ident!F289-C289+1))/7))-(INT((CHOOSE(WEEKDAY(C289),6,0,1,2,3,4,5)+(Ident!F289-C289+1))/7))</f>
        <v>-30785</v>
      </c>
      <c r="E289" s="6">
        <f>Kal!B$13-C289+1-(INT((CHOOSE(WEEKDAY(C289),0,1,2,3,4,5,6)+(Kal!B$13-C289+1))/7))-(INT((CHOOSE(WEEKDAY(C289),6,0,1,2,3,4,5)+(Kal!B$13-C289+1))/7))</f>
        <v>65</v>
      </c>
      <c r="F289" s="6">
        <f>Ident!F289-Kal!A$11+1-(INT((CHOOSE(WEEKDAY(Kal!A$11),0,1,2,3,4,5,6)+(Ident!F289-Kal!A$11+1))/7))-(INT((CHOOSE(WEEKDAY(Kal!A$11),6,0,1,2,3,4,5)+(Ident!F289-Kal!A$11+1))/7))</f>
        <v>-30785</v>
      </c>
      <c r="G289" s="6">
        <f>IF(AND(Ident!E289&lt;&gt;0,Ident!F289&lt;&gt;0),D289,IF(AND(Ident!E289&lt;&gt;0,Ident!F289=0),E289,IF(AND(Ident!E289=0,Ident!F289&lt;&gt;0),F289,ad5kw)))</f>
        <v>65</v>
      </c>
      <c r="H289" s="75">
        <f>ROUND(G289*Ident!L289,2)</f>
        <v>0</v>
      </c>
      <c r="I289" s="82"/>
      <c r="J289" s="73">
        <f>BerM1!W289+BerM2!W289+BerM3!W289</f>
        <v>0</v>
      </c>
      <c r="K289" s="73">
        <f t="shared" si="200"/>
        <v>0</v>
      </c>
      <c r="L289" s="73">
        <f t="shared" si="168"/>
        <v>0</v>
      </c>
      <c r="M289" s="16">
        <f>BerM1!AB289+BerM2!AB289+BerM3!AB289</f>
        <v>0</v>
      </c>
      <c r="N289" s="16">
        <f t="shared" si="201"/>
        <v>0</v>
      </c>
      <c r="O289" s="9">
        <f>IF(BerM1!S289+BerM2!S289+BerM3!S289=0,0,MIN(Ident!L289*fuf,MAX((Ident!L289-1)*fuf,ROUND(N289/(BerM1!S289+BerM2!S289+BerM3!S289),2))))</f>
        <v>0</v>
      </c>
      <c r="P289" s="6">
        <f>ROUND((BerM1!I289+BerM2!I289+BerM3!I289)/(malu1+malu2+malu3),2)</f>
        <v>0</v>
      </c>
      <c r="Q289" s="6">
        <f>ROUND((BerM1!J289+BerM2!J289+BerM3!J289)/(dima1+dima2+dima3),2)</f>
        <v>0</v>
      </c>
      <c r="R289" s="6">
        <f>ROUND((BerM1!K289+BerM2!K289+BerM3!K289)/(wome1+wome2+wome3),2)</f>
        <v>0</v>
      </c>
      <c r="S289" s="6">
        <f>ROUND((BerM1!L289+BerM2!L289+BerM3!L289)/(doje1+doje2+doje3),2)</f>
        <v>0</v>
      </c>
      <c r="T289" s="6">
        <f>ROUND((BerM1!M289+BerM2!M289+BerM3!M289)/(vrve1+vrve2+vrve3),2)</f>
        <v>0</v>
      </c>
      <c r="U289" s="6">
        <f>ROUND((BerM1!N289+BerM2!N289+BerM3!N289)/(zasa1+zasa2+zasa3),2)</f>
        <v>0</v>
      </c>
      <c r="V289" s="6">
        <f>ROUND((BerM1!O289+BerM2!O289+BerM3!O289)/(zodi1+zodi2+zodi3),2)</f>
        <v>0</v>
      </c>
      <c r="W289" s="6">
        <f>ROUND(('M1-In'!U289+'M2-In'!U289+'M3-In'!U289)*7/(malu1+malu2+malu3+dima1+dima2+dima3+wome1+wome2+wome3+doje1+doje2+doje3+vrve1+vrve2+vrve3+zasa1+zasa2+zasa3+zodi1+zodi2+zodi3),2)</f>
        <v>0</v>
      </c>
      <c r="X289" s="6">
        <f t="shared" si="169"/>
        <v>0</v>
      </c>
      <c r="Y289" s="16">
        <f t="shared" si="206"/>
        <v>0</v>
      </c>
      <c r="Z289" s="42">
        <f t="shared" si="207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2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6">
        <f t="shared" si="186"/>
        <v>0</v>
      </c>
      <c r="BB289" s="6">
        <f t="shared" si="203"/>
        <v>0</v>
      </c>
      <c r="BC289" s="285">
        <f t="shared" si="209"/>
        <v>0</v>
      </c>
      <c r="BD289" s="16">
        <f t="shared" ca="1" si="204"/>
        <v>0</v>
      </c>
      <c r="BE289" s="42">
        <f t="shared" ca="1" si="205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2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3"/>
      <c r="BR289" s="16">
        <f t="shared" si="197"/>
        <v>0</v>
      </c>
      <c r="BS289" s="16">
        <f t="shared" si="198"/>
        <v>0</v>
      </c>
      <c r="BT289" s="16">
        <f t="shared" si="199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43101</v>
      </c>
      <c r="D290" s="65">
        <f>Ident!F290-C290+1-(INT((CHOOSE(WEEKDAY(C290),0,1,2,3,4,5,6)+(Ident!F290-C290+1))/7))-(INT((CHOOSE(WEEKDAY(C290),6,0,1,2,3,4,5)+(Ident!F290-C290+1))/7))</f>
        <v>-30785</v>
      </c>
      <c r="E290" s="6">
        <f>Kal!B$13-C290+1-(INT((CHOOSE(WEEKDAY(C290),0,1,2,3,4,5,6)+(Kal!B$13-C290+1))/7))-(INT((CHOOSE(WEEKDAY(C290),6,0,1,2,3,4,5)+(Kal!B$13-C290+1))/7))</f>
        <v>65</v>
      </c>
      <c r="F290" s="6">
        <f>Ident!F290-Kal!A$11+1-(INT((CHOOSE(WEEKDAY(Kal!A$11),0,1,2,3,4,5,6)+(Ident!F290-Kal!A$11+1))/7))-(INT((CHOOSE(WEEKDAY(Kal!A$11),6,0,1,2,3,4,5)+(Ident!F290-Kal!A$11+1))/7))</f>
        <v>-30785</v>
      </c>
      <c r="G290" s="6">
        <f>IF(AND(Ident!E290&lt;&gt;0,Ident!F290&lt;&gt;0),D290,IF(AND(Ident!E290&lt;&gt;0,Ident!F290=0),E290,IF(AND(Ident!E290=0,Ident!F290&lt;&gt;0),F290,ad5kw)))</f>
        <v>65</v>
      </c>
      <c r="H290" s="75">
        <f>ROUND(G290*Ident!L290,2)</f>
        <v>0</v>
      </c>
      <c r="I290" s="82"/>
      <c r="J290" s="73">
        <f>BerM1!W290+BerM2!W290+BerM3!W290</f>
        <v>0</v>
      </c>
      <c r="K290" s="73">
        <f t="shared" si="200"/>
        <v>0</v>
      </c>
      <c r="L290" s="73">
        <f t="shared" si="168"/>
        <v>0</v>
      </c>
      <c r="M290" s="16">
        <f>BerM1!AB290+BerM2!AB290+BerM3!AB290</f>
        <v>0</v>
      </c>
      <c r="N290" s="16">
        <f t="shared" si="201"/>
        <v>0</v>
      </c>
      <c r="O290" s="9">
        <f>IF(BerM1!S290+BerM2!S290+BerM3!S290=0,0,MIN(Ident!L290*fuf,MAX((Ident!L290-1)*fuf,ROUND(N290/(BerM1!S290+BerM2!S290+BerM3!S290),2))))</f>
        <v>0</v>
      </c>
      <c r="P290" s="6">
        <f>ROUND((BerM1!I290+BerM2!I290+BerM3!I290)/(malu1+malu2+malu3),2)</f>
        <v>0</v>
      </c>
      <c r="Q290" s="6">
        <f>ROUND((BerM1!J290+BerM2!J290+BerM3!J290)/(dima1+dima2+dima3),2)</f>
        <v>0</v>
      </c>
      <c r="R290" s="6">
        <f>ROUND((BerM1!K290+BerM2!K290+BerM3!K290)/(wome1+wome2+wome3),2)</f>
        <v>0</v>
      </c>
      <c r="S290" s="6">
        <f>ROUND((BerM1!L290+BerM2!L290+BerM3!L290)/(doje1+doje2+doje3),2)</f>
        <v>0</v>
      </c>
      <c r="T290" s="6">
        <f>ROUND((BerM1!M290+BerM2!M290+BerM3!M290)/(vrve1+vrve2+vrve3),2)</f>
        <v>0</v>
      </c>
      <c r="U290" s="6">
        <f>ROUND((BerM1!N290+BerM2!N290+BerM3!N290)/(zasa1+zasa2+zasa3),2)</f>
        <v>0</v>
      </c>
      <c r="V290" s="6">
        <f>ROUND((BerM1!O290+BerM2!O290+BerM3!O290)/(zodi1+zodi2+zodi3),2)</f>
        <v>0</v>
      </c>
      <c r="W290" s="6">
        <f>ROUND(('M1-In'!U290+'M2-In'!U290+'M3-In'!U290)*7/(malu1+malu2+malu3+dima1+dima2+dima3+wome1+wome2+wome3+doje1+doje2+doje3+vrve1+vrve2+vrve3+zasa1+zasa2+zasa3+zodi1+zodi2+zodi3),2)</f>
        <v>0</v>
      </c>
      <c r="X290" s="6">
        <f t="shared" si="169"/>
        <v>0</v>
      </c>
      <c r="Y290" s="16">
        <f t="shared" si="206"/>
        <v>0</v>
      </c>
      <c r="Z290" s="42">
        <f t="shared" si="207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2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6">
        <f t="shared" si="186"/>
        <v>0</v>
      </c>
      <c r="BB290" s="6">
        <f t="shared" si="203"/>
        <v>0</v>
      </c>
      <c r="BC290" s="285">
        <f t="shared" si="209"/>
        <v>0</v>
      </c>
      <c r="BD290" s="16">
        <f t="shared" ca="1" si="204"/>
        <v>0</v>
      </c>
      <c r="BE290" s="42">
        <f t="shared" ca="1" si="205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2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3"/>
      <c r="BR290" s="16">
        <f t="shared" si="197"/>
        <v>0</v>
      </c>
      <c r="BS290" s="16">
        <f t="shared" si="198"/>
        <v>0</v>
      </c>
      <c r="BT290" s="16">
        <f t="shared" si="199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43101</v>
      </c>
      <c r="D291" s="65">
        <f>Ident!F291-C291+1-(INT((CHOOSE(WEEKDAY(C291),0,1,2,3,4,5,6)+(Ident!F291-C291+1))/7))-(INT((CHOOSE(WEEKDAY(C291),6,0,1,2,3,4,5)+(Ident!F291-C291+1))/7))</f>
        <v>-30785</v>
      </c>
      <c r="E291" s="6">
        <f>Kal!B$13-C291+1-(INT((CHOOSE(WEEKDAY(C291),0,1,2,3,4,5,6)+(Kal!B$13-C291+1))/7))-(INT((CHOOSE(WEEKDAY(C291),6,0,1,2,3,4,5)+(Kal!B$13-C291+1))/7))</f>
        <v>65</v>
      </c>
      <c r="F291" s="6">
        <f>Ident!F291-Kal!A$11+1-(INT((CHOOSE(WEEKDAY(Kal!A$11),0,1,2,3,4,5,6)+(Ident!F291-Kal!A$11+1))/7))-(INT((CHOOSE(WEEKDAY(Kal!A$11),6,0,1,2,3,4,5)+(Ident!F291-Kal!A$11+1))/7))</f>
        <v>-30785</v>
      </c>
      <c r="G291" s="6">
        <f>IF(AND(Ident!E291&lt;&gt;0,Ident!F291&lt;&gt;0),D291,IF(AND(Ident!E291&lt;&gt;0,Ident!F291=0),E291,IF(AND(Ident!E291=0,Ident!F291&lt;&gt;0),F291,ad5kw)))</f>
        <v>65</v>
      </c>
      <c r="H291" s="75">
        <f>ROUND(G291*Ident!L291,2)</f>
        <v>0</v>
      </c>
      <c r="I291" s="82"/>
      <c r="J291" s="73">
        <f>BerM1!W291+BerM2!W291+BerM3!W291</f>
        <v>0</v>
      </c>
      <c r="K291" s="73">
        <f t="shared" si="200"/>
        <v>0</v>
      </c>
      <c r="L291" s="73">
        <f t="shared" si="168"/>
        <v>0</v>
      </c>
      <c r="M291" s="16">
        <f>BerM1!AB291+BerM2!AB291+BerM3!AB291</f>
        <v>0</v>
      </c>
      <c r="N291" s="16">
        <f t="shared" si="201"/>
        <v>0</v>
      </c>
      <c r="O291" s="9">
        <f>IF(BerM1!S291+BerM2!S291+BerM3!S291=0,0,MIN(Ident!L291*fuf,MAX((Ident!L291-1)*fuf,ROUND(N291/(BerM1!S291+BerM2!S291+BerM3!S291),2))))</f>
        <v>0</v>
      </c>
      <c r="P291" s="6">
        <f>ROUND((BerM1!I291+BerM2!I291+BerM3!I291)/(malu1+malu2+malu3),2)</f>
        <v>0</v>
      </c>
      <c r="Q291" s="6">
        <f>ROUND((BerM1!J291+BerM2!J291+BerM3!J291)/(dima1+dima2+dima3),2)</f>
        <v>0</v>
      </c>
      <c r="R291" s="6">
        <f>ROUND((BerM1!K291+BerM2!K291+BerM3!K291)/(wome1+wome2+wome3),2)</f>
        <v>0</v>
      </c>
      <c r="S291" s="6">
        <f>ROUND((BerM1!L291+BerM2!L291+BerM3!L291)/(doje1+doje2+doje3),2)</f>
        <v>0</v>
      </c>
      <c r="T291" s="6">
        <f>ROUND((BerM1!M291+BerM2!M291+BerM3!M291)/(vrve1+vrve2+vrve3),2)</f>
        <v>0</v>
      </c>
      <c r="U291" s="6">
        <f>ROUND((BerM1!N291+BerM2!N291+BerM3!N291)/(zasa1+zasa2+zasa3),2)</f>
        <v>0</v>
      </c>
      <c r="V291" s="6">
        <f>ROUND((BerM1!O291+BerM2!O291+BerM3!O291)/(zodi1+zodi2+zodi3),2)</f>
        <v>0</v>
      </c>
      <c r="W291" s="6">
        <f>ROUND(('M1-In'!U291+'M2-In'!U291+'M3-In'!U291)*7/(malu1+malu2+malu3+dima1+dima2+dima3+wome1+wome2+wome3+doje1+doje2+doje3+vrve1+vrve2+vrve3+zasa1+zasa2+zasa3+zodi1+zodi2+zodi3),2)</f>
        <v>0</v>
      </c>
      <c r="X291" s="6">
        <f t="shared" si="169"/>
        <v>0</v>
      </c>
      <c r="Y291" s="16">
        <f t="shared" si="206"/>
        <v>0</v>
      </c>
      <c r="Z291" s="42">
        <f t="shared" si="207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2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6">
        <f t="shared" si="186"/>
        <v>0</v>
      </c>
      <c r="BB291" s="6">
        <f t="shared" si="203"/>
        <v>0</v>
      </c>
      <c r="BC291" s="285">
        <f t="shared" si="209"/>
        <v>0</v>
      </c>
      <c r="BD291" s="16">
        <f t="shared" ca="1" si="204"/>
        <v>0</v>
      </c>
      <c r="BE291" s="42">
        <f t="shared" ca="1" si="205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2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3"/>
      <c r="BR291" s="16">
        <f t="shared" si="197"/>
        <v>0</v>
      </c>
      <c r="BS291" s="16">
        <f t="shared" si="198"/>
        <v>0</v>
      </c>
      <c r="BT291" s="16">
        <f t="shared" si="199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43101</v>
      </c>
      <c r="D292" s="65">
        <f>Ident!F292-C292+1-(INT((CHOOSE(WEEKDAY(C292),0,1,2,3,4,5,6)+(Ident!F292-C292+1))/7))-(INT((CHOOSE(WEEKDAY(C292),6,0,1,2,3,4,5)+(Ident!F292-C292+1))/7))</f>
        <v>-30785</v>
      </c>
      <c r="E292" s="6">
        <f>Kal!B$13-C292+1-(INT((CHOOSE(WEEKDAY(C292),0,1,2,3,4,5,6)+(Kal!B$13-C292+1))/7))-(INT((CHOOSE(WEEKDAY(C292),6,0,1,2,3,4,5)+(Kal!B$13-C292+1))/7))</f>
        <v>65</v>
      </c>
      <c r="F292" s="6">
        <f>Ident!F292-Kal!A$11+1-(INT((CHOOSE(WEEKDAY(Kal!A$11),0,1,2,3,4,5,6)+(Ident!F292-Kal!A$11+1))/7))-(INT((CHOOSE(WEEKDAY(Kal!A$11),6,0,1,2,3,4,5)+(Ident!F292-Kal!A$11+1))/7))</f>
        <v>-30785</v>
      </c>
      <c r="G292" s="6">
        <f>IF(AND(Ident!E292&lt;&gt;0,Ident!F292&lt;&gt;0),D292,IF(AND(Ident!E292&lt;&gt;0,Ident!F292=0),E292,IF(AND(Ident!E292=0,Ident!F292&lt;&gt;0),F292,ad5kw)))</f>
        <v>65</v>
      </c>
      <c r="H292" s="75">
        <f>ROUND(G292*Ident!L292,2)</f>
        <v>0</v>
      </c>
      <c r="I292" s="82"/>
      <c r="J292" s="73">
        <f>BerM1!W292+BerM2!W292+BerM3!W292</f>
        <v>0</v>
      </c>
      <c r="K292" s="73">
        <f t="shared" si="200"/>
        <v>0</v>
      </c>
      <c r="L292" s="73">
        <f t="shared" si="168"/>
        <v>0</v>
      </c>
      <c r="M292" s="16">
        <f>BerM1!AB292+BerM2!AB292+BerM3!AB292</f>
        <v>0</v>
      </c>
      <c r="N292" s="16">
        <f t="shared" si="201"/>
        <v>0</v>
      </c>
      <c r="O292" s="9">
        <f>IF(BerM1!S292+BerM2!S292+BerM3!S292=0,0,MIN(Ident!L292*fuf,MAX((Ident!L292-1)*fuf,ROUND(N292/(BerM1!S292+BerM2!S292+BerM3!S292),2))))</f>
        <v>0</v>
      </c>
      <c r="P292" s="6">
        <f>ROUND((BerM1!I292+BerM2!I292+BerM3!I292)/(malu1+malu2+malu3),2)</f>
        <v>0</v>
      </c>
      <c r="Q292" s="6">
        <f>ROUND((BerM1!J292+BerM2!J292+BerM3!J292)/(dima1+dima2+dima3),2)</f>
        <v>0</v>
      </c>
      <c r="R292" s="6">
        <f>ROUND((BerM1!K292+BerM2!K292+BerM3!K292)/(wome1+wome2+wome3),2)</f>
        <v>0</v>
      </c>
      <c r="S292" s="6">
        <f>ROUND((BerM1!L292+BerM2!L292+BerM3!L292)/(doje1+doje2+doje3),2)</f>
        <v>0</v>
      </c>
      <c r="T292" s="6">
        <f>ROUND((BerM1!M292+BerM2!M292+BerM3!M292)/(vrve1+vrve2+vrve3),2)</f>
        <v>0</v>
      </c>
      <c r="U292" s="6">
        <f>ROUND((BerM1!N292+BerM2!N292+BerM3!N292)/(zasa1+zasa2+zasa3),2)</f>
        <v>0</v>
      </c>
      <c r="V292" s="6">
        <f>ROUND((BerM1!O292+BerM2!O292+BerM3!O292)/(zodi1+zodi2+zodi3),2)</f>
        <v>0</v>
      </c>
      <c r="W292" s="6">
        <f>ROUND(('M1-In'!U292+'M2-In'!U292+'M3-In'!U292)*7/(malu1+malu2+malu3+dima1+dima2+dima3+wome1+wome2+wome3+doje1+doje2+doje3+vrve1+vrve2+vrve3+zasa1+zasa2+zasa3+zodi1+zodi2+zodi3),2)</f>
        <v>0</v>
      </c>
      <c r="X292" s="6">
        <f t="shared" si="169"/>
        <v>0</v>
      </c>
      <c r="Y292" s="16">
        <f t="shared" si="206"/>
        <v>0</v>
      </c>
      <c r="Z292" s="42">
        <f t="shared" si="207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2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6">
        <f t="shared" si="186"/>
        <v>0</v>
      </c>
      <c r="BB292" s="6">
        <f t="shared" si="203"/>
        <v>0</v>
      </c>
      <c r="BC292" s="285">
        <f t="shared" si="209"/>
        <v>0</v>
      </c>
      <c r="BD292" s="16">
        <f t="shared" ca="1" si="204"/>
        <v>0</v>
      </c>
      <c r="BE292" s="42">
        <f t="shared" ca="1" si="205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2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3"/>
      <c r="BR292" s="16">
        <f t="shared" si="197"/>
        <v>0</v>
      </c>
      <c r="BS292" s="16">
        <f t="shared" si="198"/>
        <v>0</v>
      </c>
      <c r="BT292" s="16">
        <f t="shared" si="199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43101</v>
      </c>
      <c r="D293" s="65">
        <f>Ident!F293-C293+1-(INT((CHOOSE(WEEKDAY(C293),0,1,2,3,4,5,6)+(Ident!F293-C293+1))/7))-(INT((CHOOSE(WEEKDAY(C293),6,0,1,2,3,4,5)+(Ident!F293-C293+1))/7))</f>
        <v>-30785</v>
      </c>
      <c r="E293" s="6">
        <f>Kal!B$13-C293+1-(INT((CHOOSE(WEEKDAY(C293),0,1,2,3,4,5,6)+(Kal!B$13-C293+1))/7))-(INT((CHOOSE(WEEKDAY(C293),6,0,1,2,3,4,5)+(Kal!B$13-C293+1))/7))</f>
        <v>65</v>
      </c>
      <c r="F293" s="6">
        <f>Ident!F293-Kal!A$11+1-(INT((CHOOSE(WEEKDAY(Kal!A$11),0,1,2,3,4,5,6)+(Ident!F293-Kal!A$11+1))/7))-(INT((CHOOSE(WEEKDAY(Kal!A$11),6,0,1,2,3,4,5)+(Ident!F293-Kal!A$11+1))/7))</f>
        <v>-30785</v>
      </c>
      <c r="G293" s="6">
        <f>IF(AND(Ident!E293&lt;&gt;0,Ident!F293&lt;&gt;0),D293,IF(AND(Ident!E293&lt;&gt;0,Ident!F293=0),E293,IF(AND(Ident!E293=0,Ident!F293&lt;&gt;0),F293,ad5kw)))</f>
        <v>65</v>
      </c>
      <c r="H293" s="75">
        <f>ROUND(G293*Ident!L293,2)</f>
        <v>0</v>
      </c>
      <c r="I293" s="82"/>
      <c r="J293" s="73">
        <f>BerM1!W293+BerM2!W293+BerM3!W293</f>
        <v>0</v>
      </c>
      <c r="K293" s="73">
        <f t="shared" si="200"/>
        <v>0</v>
      </c>
      <c r="L293" s="73">
        <f t="shared" si="168"/>
        <v>0</v>
      </c>
      <c r="M293" s="16">
        <f>BerM1!AB293+BerM2!AB293+BerM3!AB293</f>
        <v>0</v>
      </c>
      <c r="N293" s="16">
        <f t="shared" si="201"/>
        <v>0</v>
      </c>
      <c r="O293" s="9">
        <f>IF(BerM1!S293+BerM2!S293+BerM3!S293=0,0,MIN(Ident!L293*fuf,MAX((Ident!L293-1)*fuf,ROUND(N293/(BerM1!S293+BerM2!S293+BerM3!S293),2))))</f>
        <v>0</v>
      </c>
      <c r="P293" s="6">
        <f>ROUND((BerM1!I293+BerM2!I293+BerM3!I293)/(malu1+malu2+malu3),2)</f>
        <v>0</v>
      </c>
      <c r="Q293" s="6">
        <f>ROUND((BerM1!J293+BerM2!J293+BerM3!J293)/(dima1+dima2+dima3),2)</f>
        <v>0</v>
      </c>
      <c r="R293" s="6">
        <f>ROUND((BerM1!K293+BerM2!K293+BerM3!K293)/(wome1+wome2+wome3),2)</f>
        <v>0</v>
      </c>
      <c r="S293" s="6">
        <f>ROUND((BerM1!L293+BerM2!L293+BerM3!L293)/(doje1+doje2+doje3),2)</f>
        <v>0</v>
      </c>
      <c r="T293" s="6">
        <f>ROUND((BerM1!M293+BerM2!M293+BerM3!M293)/(vrve1+vrve2+vrve3),2)</f>
        <v>0</v>
      </c>
      <c r="U293" s="6">
        <f>ROUND((BerM1!N293+BerM2!N293+BerM3!N293)/(zasa1+zasa2+zasa3),2)</f>
        <v>0</v>
      </c>
      <c r="V293" s="6">
        <f>ROUND((BerM1!O293+BerM2!O293+BerM3!O293)/(zodi1+zodi2+zodi3),2)</f>
        <v>0</v>
      </c>
      <c r="W293" s="6">
        <f>ROUND(('M1-In'!U293+'M2-In'!U293+'M3-In'!U293)*7/(malu1+malu2+malu3+dima1+dima2+dima3+wome1+wome2+wome3+doje1+doje2+doje3+vrve1+vrve2+vrve3+zasa1+zasa2+zasa3+zodi1+zodi2+zodi3),2)</f>
        <v>0</v>
      </c>
      <c r="X293" s="6">
        <f t="shared" si="169"/>
        <v>0</v>
      </c>
      <c r="Y293" s="16">
        <f t="shared" si="206"/>
        <v>0</v>
      </c>
      <c r="Z293" s="42">
        <f t="shared" si="207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2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6">
        <f t="shared" si="186"/>
        <v>0</v>
      </c>
      <c r="BB293" s="6">
        <f t="shared" si="203"/>
        <v>0</v>
      </c>
      <c r="BC293" s="285">
        <f t="shared" si="209"/>
        <v>0</v>
      </c>
      <c r="BD293" s="16">
        <f t="shared" ca="1" si="204"/>
        <v>0</v>
      </c>
      <c r="BE293" s="42">
        <f t="shared" ca="1" si="205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2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3"/>
      <c r="BR293" s="16">
        <f t="shared" si="197"/>
        <v>0</v>
      </c>
      <c r="BS293" s="16">
        <f t="shared" si="198"/>
        <v>0</v>
      </c>
      <c r="BT293" s="16">
        <f t="shared" si="199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43101</v>
      </c>
      <c r="D294" s="65">
        <f>Ident!F294-C294+1-(INT((CHOOSE(WEEKDAY(C294),0,1,2,3,4,5,6)+(Ident!F294-C294+1))/7))-(INT((CHOOSE(WEEKDAY(C294),6,0,1,2,3,4,5)+(Ident!F294-C294+1))/7))</f>
        <v>-30785</v>
      </c>
      <c r="E294" s="6">
        <f>Kal!B$13-C294+1-(INT((CHOOSE(WEEKDAY(C294),0,1,2,3,4,5,6)+(Kal!B$13-C294+1))/7))-(INT((CHOOSE(WEEKDAY(C294),6,0,1,2,3,4,5)+(Kal!B$13-C294+1))/7))</f>
        <v>65</v>
      </c>
      <c r="F294" s="6">
        <f>Ident!F294-Kal!A$11+1-(INT((CHOOSE(WEEKDAY(Kal!A$11),0,1,2,3,4,5,6)+(Ident!F294-Kal!A$11+1))/7))-(INT((CHOOSE(WEEKDAY(Kal!A$11),6,0,1,2,3,4,5)+(Ident!F294-Kal!A$11+1))/7))</f>
        <v>-30785</v>
      </c>
      <c r="G294" s="6">
        <f>IF(AND(Ident!E294&lt;&gt;0,Ident!F294&lt;&gt;0),D294,IF(AND(Ident!E294&lt;&gt;0,Ident!F294=0),E294,IF(AND(Ident!E294=0,Ident!F294&lt;&gt;0),F294,ad5kw)))</f>
        <v>65</v>
      </c>
      <c r="H294" s="75">
        <f>ROUND(G294*Ident!L294,2)</f>
        <v>0</v>
      </c>
      <c r="I294" s="82"/>
      <c r="J294" s="73">
        <f>BerM1!W294+BerM2!W294+BerM3!W294</f>
        <v>0</v>
      </c>
      <c r="K294" s="73">
        <f t="shared" si="200"/>
        <v>0</v>
      </c>
      <c r="L294" s="73">
        <f t="shared" si="168"/>
        <v>0</v>
      </c>
      <c r="M294" s="16">
        <f>BerM1!AB294+BerM2!AB294+BerM3!AB294</f>
        <v>0</v>
      </c>
      <c r="N294" s="16">
        <f t="shared" si="201"/>
        <v>0</v>
      </c>
      <c r="O294" s="9">
        <f>IF(BerM1!S294+BerM2!S294+BerM3!S294=0,0,MIN(Ident!L294*fuf,MAX((Ident!L294-1)*fuf,ROUND(N294/(BerM1!S294+BerM2!S294+BerM3!S294),2))))</f>
        <v>0</v>
      </c>
      <c r="P294" s="6">
        <f>ROUND((BerM1!I294+BerM2!I294+BerM3!I294)/(malu1+malu2+malu3),2)</f>
        <v>0</v>
      </c>
      <c r="Q294" s="6">
        <f>ROUND((BerM1!J294+BerM2!J294+BerM3!J294)/(dima1+dima2+dima3),2)</f>
        <v>0</v>
      </c>
      <c r="R294" s="6">
        <f>ROUND((BerM1!K294+BerM2!K294+BerM3!K294)/(wome1+wome2+wome3),2)</f>
        <v>0</v>
      </c>
      <c r="S294" s="6">
        <f>ROUND((BerM1!L294+BerM2!L294+BerM3!L294)/(doje1+doje2+doje3),2)</f>
        <v>0</v>
      </c>
      <c r="T294" s="6">
        <f>ROUND((BerM1!M294+BerM2!M294+BerM3!M294)/(vrve1+vrve2+vrve3),2)</f>
        <v>0</v>
      </c>
      <c r="U294" s="6">
        <f>ROUND((BerM1!N294+BerM2!N294+BerM3!N294)/(zasa1+zasa2+zasa3),2)</f>
        <v>0</v>
      </c>
      <c r="V294" s="6">
        <f>ROUND((BerM1!O294+BerM2!O294+BerM3!O294)/(zodi1+zodi2+zodi3),2)</f>
        <v>0</v>
      </c>
      <c r="W294" s="6">
        <f>ROUND(('M1-In'!U294+'M2-In'!U294+'M3-In'!U294)*7/(malu1+malu2+malu3+dima1+dima2+dima3+wome1+wome2+wome3+doje1+doje2+doje3+vrve1+vrve2+vrve3+zasa1+zasa2+zasa3+zodi1+zodi2+zodi3),2)</f>
        <v>0</v>
      </c>
      <c r="X294" s="6">
        <f t="shared" si="169"/>
        <v>0</v>
      </c>
      <c r="Y294" s="16">
        <f t="shared" si="206"/>
        <v>0</v>
      </c>
      <c r="Z294" s="42">
        <f t="shared" si="207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2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6">
        <f t="shared" si="186"/>
        <v>0</v>
      </c>
      <c r="BB294" s="6">
        <f t="shared" si="203"/>
        <v>0</v>
      </c>
      <c r="BC294" s="285">
        <f t="shared" si="209"/>
        <v>0</v>
      </c>
      <c r="BD294" s="16">
        <f t="shared" ca="1" si="204"/>
        <v>0</v>
      </c>
      <c r="BE294" s="42">
        <f t="shared" ca="1" si="205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2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3"/>
      <c r="BR294" s="16">
        <f t="shared" si="197"/>
        <v>0</v>
      </c>
      <c r="BS294" s="16">
        <f t="shared" si="198"/>
        <v>0</v>
      </c>
      <c r="BT294" s="16">
        <f t="shared" si="199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43101</v>
      </c>
      <c r="D295" s="65">
        <f>Ident!F295-C295+1-(INT((CHOOSE(WEEKDAY(C295),0,1,2,3,4,5,6)+(Ident!F295-C295+1))/7))-(INT((CHOOSE(WEEKDAY(C295),6,0,1,2,3,4,5)+(Ident!F295-C295+1))/7))</f>
        <v>-30785</v>
      </c>
      <c r="E295" s="6">
        <f>Kal!B$13-C295+1-(INT((CHOOSE(WEEKDAY(C295),0,1,2,3,4,5,6)+(Kal!B$13-C295+1))/7))-(INT((CHOOSE(WEEKDAY(C295),6,0,1,2,3,4,5)+(Kal!B$13-C295+1))/7))</f>
        <v>65</v>
      </c>
      <c r="F295" s="6">
        <f>Ident!F295-Kal!A$11+1-(INT((CHOOSE(WEEKDAY(Kal!A$11),0,1,2,3,4,5,6)+(Ident!F295-Kal!A$11+1))/7))-(INT((CHOOSE(WEEKDAY(Kal!A$11),6,0,1,2,3,4,5)+(Ident!F295-Kal!A$11+1))/7))</f>
        <v>-30785</v>
      </c>
      <c r="G295" s="6">
        <f>IF(AND(Ident!E295&lt;&gt;0,Ident!F295&lt;&gt;0),D295,IF(AND(Ident!E295&lt;&gt;0,Ident!F295=0),E295,IF(AND(Ident!E295=0,Ident!F295&lt;&gt;0),F295,ad5kw)))</f>
        <v>65</v>
      </c>
      <c r="H295" s="75">
        <f>ROUND(G295*Ident!L295,2)</f>
        <v>0</v>
      </c>
      <c r="I295" s="82"/>
      <c r="J295" s="73">
        <f>BerM1!W295+BerM2!W295+BerM3!W295</f>
        <v>0</v>
      </c>
      <c r="K295" s="73">
        <f t="shared" si="200"/>
        <v>0</v>
      </c>
      <c r="L295" s="73">
        <f t="shared" si="168"/>
        <v>0</v>
      </c>
      <c r="M295" s="16">
        <f>BerM1!AB295+BerM2!AB295+BerM3!AB295</f>
        <v>0</v>
      </c>
      <c r="N295" s="16">
        <f t="shared" si="201"/>
        <v>0</v>
      </c>
      <c r="O295" s="9">
        <f>IF(BerM1!S295+BerM2!S295+BerM3!S295=0,0,MIN(Ident!L295*fuf,MAX((Ident!L295-1)*fuf,ROUND(N295/(BerM1!S295+BerM2!S295+BerM3!S295),2))))</f>
        <v>0</v>
      </c>
      <c r="P295" s="6">
        <f>ROUND((BerM1!I295+BerM2!I295+BerM3!I295)/(malu1+malu2+malu3),2)</f>
        <v>0</v>
      </c>
      <c r="Q295" s="6">
        <f>ROUND((BerM1!J295+BerM2!J295+BerM3!J295)/(dima1+dima2+dima3),2)</f>
        <v>0</v>
      </c>
      <c r="R295" s="6">
        <f>ROUND((BerM1!K295+BerM2!K295+BerM3!K295)/(wome1+wome2+wome3),2)</f>
        <v>0</v>
      </c>
      <c r="S295" s="6">
        <f>ROUND((BerM1!L295+BerM2!L295+BerM3!L295)/(doje1+doje2+doje3),2)</f>
        <v>0</v>
      </c>
      <c r="T295" s="6">
        <f>ROUND((BerM1!M295+BerM2!M295+BerM3!M295)/(vrve1+vrve2+vrve3),2)</f>
        <v>0</v>
      </c>
      <c r="U295" s="6">
        <f>ROUND((BerM1!N295+BerM2!N295+BerM3!N295)/(zasa1+zasa2+zasa3),2)</f>
        <v>0</v>
      </c>
      <c r="V295" s="6">
        <f>ROUND((BerM1!O295+BerM2!O295+BerM3!O295)/(zodi1+zodi2+zodi3),2)</f>
        <v>0</v>
      </c>
      <c r="W295" s="6">
        <f>ROUND(('M1-In'!U295+'M2-In'!U295+'M3-In'!U295)*7/(malu1+malu2+malu3+dima1+dima2+dima3+wome1+wome2+wome3+doje1+doje2+doje3+vrve1+vrve2+vrve3+zasa1+zasa2+zasa3+zodi1+zodi2+zodi3),2)</f>
        <v>0</v>
      </c>
      <c r="X295" s="6">
        <f t="shared" si="169"/>
        <v>0</v>
      </c>
      <c r="Y295" s="16">
        <f t="shared" si="206"/>
        <v>0</v>
      </c>
      <c r="Z295" s="42">
        <f t="shared" si="207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2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6">
        <f t="shared" si="186"/>
        <v>0</v>
      </c>
      <c r="BB295" s="6">
        <f t="shared" si="203"/>
        <v>0</v>
      </c>
      <c r="BC295" s="285">
        <f t="shared" si="209"/>
        <v>0</v>
      </c>
      <c r="BD295" s="16">
        <f t="shared" ca="1" si="204"/>
        <v>0</v>
      </c>
      <c r="BE295" s="42">
        <f t="shared" ca="1" si="205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2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3"/>
      <c r="BR295" s="16">
        <f t="shared" si="197"/>
        <v>0</v>
      </c>
      <c r="BS295" s="16">
        <f t="shared" si="198"/>
        <v>0</v>
      </c>
      <c r="BT295" s="16">
        <f t="shared" si="199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43101</v>
      </c>
      <c r="D296" s="65">
        <f>Ident!F296-C296+1-(INT((CHOOSE(WEEKDAY(C296),0,1,2,3,4,5,6)+(Ident!F296-C296+1))/7))-(INT((CHOOSE(WEEKDAY(C296),6,0,1,2,3,4,5)+(Ident!F296-C296+1))/7))</f>
        <v>-30785</v>
      </c>
      <c r="E296" s="6">
        <f>Kal!B$13-C296+1-(INT((CHOOSE(WEEKDAY(C296),0,1,2,3,4,5,6)+(Kal!B$13-C296+1))/7))-(INT((CHOOSE(WEEKDAY(C296),6,0,1,2,3,4,5)+(Kal!B$13-C296+1))/7))</f>
        <v>65</v>
      </c>
      <c r="F296" s="6">
        <f>Ident!F296-Kal!A$11+1-(INT((CHOOSE(WEEKDAY(Kal!A$11),0,1,2,3,4,5,6)+(Ident!F296-Kal!A$11+1))/7))-(INT((CHOOSE(WEEKDAY(Kal!A$11),6,0,1,2,3,4,5)+(Ident!F296-Kal!A$11+1))/7))</f>
        <v>-30785</v>
      </c>
      <c r="G296" s="6">
        <f>IF(AND(Ident!E296&lt;&gt;0,Ident!F296&lt;&gt;0),D296,IF(AND(Ident!E296&lt;&gt;0,Ident!F296=0),E296,IF(AND(Ident!E296=0,Ident!F296&lt;&gt;0),F296,ad5kw)))</f>
        <v>65</v>
      </c>
      <c r="H296" s="75">
        <f>ROUND(G296*Ident!L296,2)</f>
        <v>0</v>
      </c>
      <c r="I296" s="82"/>
      <c r="J296" s="73">
        <f>BerM1!W296+BerM2!W296+BerM3!W296</f>
        <v>0</v>
      </c>
      <c r="K296" s="73">
        <f t="shared" si="200"/>
        <v>0</v>
      </c>
      <c r="L296" s="73">
        <f t="shared" si="168"/>
        <v>0</v>
      </c>
      <c r="M296" s="16">
        <f>BerM1!AB296+BerM2!AB296+BerM3!AB296</f>
        <v>0</v>
      </c>
      <c r="N296" s="16">
        <f t="shared" si="201"/>
        <v>0</v>
      </c>
      <c r="O296" s="9">
        <f>IF(BerM1!S296+BerM2!S296+BerM3!S296=0,0,MIN(Ident!L296*fuf,MAX((Ident!L296-1)*fuf,ROUND(N296/(BerM1!S296+BerM2!S296+BerM3!S296),2))))</f>
        <v>0</v>
      </c>
      <c r="P296" s="6">
        <f>ROUND((BerM1!I296+BerM2!I296+BerM3!I296)/(malu1+malu2+malu3),2)</f>
        <v>0</v>
      </c>
      <c r="Q296" s="6">
        <f>ROUND((BerM1!J296+BerM2!J296+BerM3!J296)/(dima1+dima2+dima3),2)</f>
        <v>0</v>
      </c>
      <c r="R296" s="6">
        <f>ROUND((BerM1!K296+BerM2!K296+BerM3!K296)/(wome1+wome2+wome3),2)</f>
        <v>0</v>
      </c>
      <c r="S296" s="6">
        <f>ROUND((BerM1!L296+BerM2!L296+BerM3!L296)/(doje1+doje2+doje3),2)</f>
        <v>0</v>
      </c>
      <c r="T296" s="6">
        <f>ROUND((BerM1!M296+BerM2!M296+BerM3!M296)/(vrve1+vrve2+vrve3),2)</f>
        <v>0</v>
      </c>
      <c r="U296" s="6">
        <f>ROUND((BerM1!N296+BerM2!N296+BerM3!N296)/(zasa1+zasa2+zasa3),2)</f>
        <v>0</v>
      </c>
      <c r="V296" s="6">
        <f>ROUND((BerM1!O296+BerM2!O296+BerM3!O296)/(zodi1+zodi2+zodi3),2)</f>
        <v>0</v>
      </c>
      <c r="W296" s="6">
        <f>ROUND(('M1-In'!U296+'M2-In'!U296+'M3-In'!U296)*7/(malu1+malu2+malu3+dima1+dima2+dima3+wome1+wome2+wome3+doje1+doje2+doje3+vrve1+vrve2+vrve3+zasa1+zasa2+zasa3+zodi1+zodi2+zodi3),2)</f>
        <v>0</v>
      </c>
      <c r="X296" s="6">
        <f t="shared" si="169"/>
        <v>0</v>
      </c>
      <c r="Y296" s="16">
        <f t="shared" si="206"/>
        <v>0</v>
      </c>
      <c r="Z296" s="42">
        <f t="shared" si="207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2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6">
        <f t="shared" si="186"/>
        <v>0</v>
      </c>
      <c r="BB296" s="6">
        <f t="shared" si="203"/>
        <v>0</v>
      </c>
      <c r="BC296" s="285">
        <f t="shared" si="209"/>
        <v>0</v>
      </c>
      <c r="BD296" s="16">
        <f t="shared" ca="1" si="204"/>
        <v>0</v>
      </c>
      <c r="BE296" s="42">
        <f t="shared" ca="1" si="205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2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3"/>
      <c r="BR296" s="16">
        <f t="shared" si="197"/>
        <v>0</v>
      </c>
      <c r="BS296" s="16">
        <f t="shared" si="198"/>
        <v>0</v>
      </c>
      <c r="BT296" s="16">
        <f t="shared" si="199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43101</v>
      </c>
      <c r="D297" s="65">
        <f>Ident!F297-C297+1-(INT((CHOOSE(WEEKDAY(C297),0,1,2,3,4,5,6)+(Ident!F297-C297+1))/7))-(INT((CHOOSE(WEEKDAY(C297),6,0,1,2,3,4,5)+(Ident!F297-C297+1))/7))</f>
        <v>-30785</v>
      </c>
      <c r="E297" s="6">
        <f>Kal!B$13-C297+1-(INT((CHOOSE(WEEKDAY(C297),0,1,2,3,4,5,6)+(Kal!B$13-C297+1))/7))-(INT((CHOOSE(WEEKDAY(C297),6,0,1,2,3,4,5)+(Kal!B$13-C297+1))/7))</f>
        <v>65</v>
      </c>
      <c r="F297" s="6">
        <f>Ident!F297-Kal!A$11+1-(INT((CHOOSE(WEEKDAY(Kal!A$11),0,1,2,3,4,5,6)+(Ident!F297-Kal!A$11+1))/7))-(INT((CHOOSE(WEEKDAY(Kal!A$11),6,0,1,2,3,4,5)+(Ident!F297-Kal!A$11+1))/7))</f>
        <v>-30785</v>
      </c>
      <c r="G297" s="6">
        <f>IF(AND(Ident!E297&lt;&gt;0,Ident!F297&lt;&gt;0),D297,IF(AND(Ident!E297&lt;&gt;0,Ident!F297=0),E297,IF(AND(Ident!E297=0,Ident!F297&lt;&gt;0),F297,ad5kw)))</f>
        <v>65</v>
      </c>
      <c r="H297" s="75">
        <f>ROUND(G297*Ident!L297,2)</f>
        <v>0</v>
      </c>
      <c r="I297" s="82"/>
      <c r="J297" s="73">
        <f>BerM1!W297+BerM2!W297+BerM3!W297</f>
        <v>0</v>
      </c>
      <c r="K297" s="73">
        <f t="shared" si="200"/>
        <v>0</v>
      </c>
      <c r="L297" s="73">
        <f t="shared" si="168"/>
        <v>0</v>
      </c>
      <c r="M297" s="16">
        <f>BerM1!AB297+BerM2!AB297+BerM3!AB297</f>
        <v>0</v>
      </c>
      <c r="N297" s="16">
        <f t="shared" si="201"/>
        <v>0</v>
      </c>
      <c r="O297" s="9">
        <f>IF(BerM1!S297+BerM2!S297+BerM3!S297=0,0,MIN(Ident!L297*fuf,MAX((Ident!L297-1)*fuf,ROUND(N297/(BerM1!S297+BerM2!S297+BerM3!S297),2))))</f>
        <v>0</v>
      </c>
      <c r="P297" s="6">
        <f>ROUND((BerM1!I297+BerM2!I297+BerM3!I297)/(malu1+malu2+malu3),2)</f>
        <v>0</v>
      </c>
      <c r="Q297" s="6">
        <f>ROUND((BerM1!J297+BerM2!J297+BerM3!J297)/(dima1+dima2+dima3),2)</f>
        <v>0</v>
      </c>
      <c r="R297" s="6">
        <f>ROUND((BerM1!K297+BerM2!K297+BerM3!K297)/(wome1+wome2+wome3),2)</f>
        <v>0</v>
      </c>
      <c r="S297" s="6">
        <f>ROUND((BerM1!L297+BerM2!L297+BerM3!L297)/(doje1+doje2+doje3),2)</f>
        <v>0</v>
      </c>
      <c r="T297" s="6">
        <f>ROUND((BerM1!M297+BerM2!M297+BerM3!M297)/(vrve1+vrve2+vrve3),2)</f>
        <v>0</v>
      </c>
      <c r="U297" s="6">
        <f>ROUND((BerM1!N297+BerM2!N297+BerM3!N297)/(zasa1+zasa2+zasa3),2)</f>
        <v>0</v>
      </c>
      <c r="V297" s="6">
        <f>ROUND((BerM1!O297+BerM2!O297+BerM3!O297)/(zodi1+zodi2+zodi3),2)</f>
        <v>0</v>
      </c>
      <c r="W297" s="6">
        <f>ROUND(('M1-In'!U297+'M2-In'!U297+'M3-In'!U297)*7/(malu1+malu2+malu3+dima1+dima2+dima3+wome1+wome2+wome3+doje1+doje2+doje3+vrve1+vrve2+vrve3+zasa1+zasa2+zasa3+zodi1+zodi2+zodi3),2)</f>
        <v>0</v>
      </c>
      <c r="X297" s="6">
        <f t="shared" si="169"/>
        <v>0</v>
      </c>
      <c r="Y297" s="16">
        <f t="shared" si="206"/>
        <v>0</v>
      </c>
      <c r="Z297" s="42">
        <f t="shared" si="207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2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6">
        <f t="shared" si="186"/>
        <v>0</v>
      </c>
      <c r="BB297" s="6">
        <f t="shared" si="203"/>
        <v>0</v>
      </c>
      <c r="BC297" s="285">
        <f t="shared" si="209"/>
        <v>0</v>
      </c>
      <c r="BD297" s="16">
        <f t="shared" ca="1" si="204"/>
        <v>0</v>
      </c>
      <c r="BE297" s="42">
        <f t="shared" ca="1" si="205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2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3"/>
      <c r="BR297" s="16">
        <f t="shared" si="197"/>
        <v>0</v>
      </c>
      <c r="BS297" s="16">
        <f t="shared" si="198"/>
        <v>0</v>
      </c>
      <c r="BT297" s="16">
        <f t="shared" si="199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43101</v>
      </c>
      <c r="D298" s="65">
        <f>Ident!F298-C298+1-(INT((CHOOSE(WEEKDAY(C298),0,1,2,3,4,5,6)+(Ident!F298-C298+1))/7))-(INT((CHOOSE(WEEKDAY(C298),6,0,1,2,3,4,5)+(Ident!F298-C298+1))/7))</f>
        <v>-30785</v>
      </c>
      <c r="E298" s="6">
        <f>Kal!B$13-C298+1-(INT((CHOOSE(WEEKDAY(C298),0,1,2,3,4,5,6)+(Kal!B$13-C298+1))/7))-(INT((CHOOSE(WEEKDAY(C298),6,0,1,2,3,4,5)+(Kal!B$13-C298+1))/7))</f>
        <v>65</v>
      </c>
      <c r="F298" s="6">
        <f>Ident!F298-Kal!A$11+1-(INT((CHOOSE(WEEKDAY(Kal!A$11),0,1,2,3,4,5,6)+(Ident!F298-Kal!A$11+1))/7))-(INT((CHOOSE(WEEKDAY(Kal!A$11),6,0,1,2,3,4,5)+(Ident!F298-Kal!A$11+1))/7))</f>
        <v>-30785</v>
      </c>
      <c r="G298" s="6">
        <f>IF(AND(Ident!E298&lt;&gt;0,Ident!F298&lt;&gt;0),D298,IF(AND(Ident!E298&lt;&gt;0,Ident!F298=0),E298,IF(AND(Ident!E298=0,Ident!F298&lt;&gt;0),F298,ad5kw)))</f>
        <v>65</v>
      </c>
      <c r="H298" s="75">
        <f>ROUND(G298*Ident!L298,2)</f>
        <v>0</v>
      </c>
      <c r="I298" s="82"/>
      <c r="J298" s="73">
        <f>BerM1!W298+BerM2!W298+BerM3!W298</f>
        <v>0</v>
      </c>
      <c r="K298" s="73">
        <f t="shared" si="200"/>
        <v>0</v>
      </c>
      <c r="L298" s="73">
        <f t="shared" si="168"/>
        <v>0</v>
      </c>
      <c r="M298" s="16">
        <f>BerM1!AB298+BerM2!AB298+BerM3!AB298</f>
        <v>0</v>
      </c>
      <c r="N298" s="16">
        <f t="shared" si="201"/>
        <v>0</v>
      </c>
      <c r="O298" s="9">
        <f>IF(BerM1!S298+BerM2!S298+BerM3!S298=0,0,MIN(Ident!L298*fuf,MAX((Ident!L298-1)*fuf,ROUND(N298/(BerM1!S298+BerM2!S298+BerM3!S298),2))))</f>
        <v>0</v>
      </c>
      <c r="P298" s="6">
        <f>ROUND((BerM1!I298+BerM2!I298+BerM3!I298)/(malu1+malu2+malu3),2)</f>
        <v>0</v>
      </c>
      <c r="Q298" s="6">
        <f>ROUND((BerM1!J298+BerM2!J298+BerM3!J298)/(dima1+dima2+dima3),2)</f>
        <v>0</v>
      </c>
      <c r="R298" s="6">
        <f>ROUND((BerM1!K298+BerM2!K298+BerM3!K298)/(wome1+wome2+wome3),2)</f>
        <v>0</v>
      </c>
      <c r="S298" s="6">
        <f>ROUND((BerM1!L298+BerM2!L298+BerM3!L298)/(doje1+doje2+doje3),2)</f>
        <v>0</v>
      </c>
      <c r="T298" s="6">
        <f>ROUND((BerM1!M298+BerM2!M298+BerM3!M298)/(vrve1+vrve2+vrve3),2)</f>
        <v>0</v>
      </c>
      <c r="U298" s="6">
        <f>ROUND((BerM1!N298+BerM2!N298+BerM3!N298)/(zasa1+zasa2+zasa3),2)</f>
        <v>0</v>
      </c>
      <c r="V298" s="6">
        <f>ROUND((BerM1!O298+BerM2!O298+BerM3!O298)/(zodi1+zodi2+zodi3),2)</f>
        <v>0</v>
      </c>
      <c r="W298" s="6">
        <f>ROUND(('M1-In'!U298+'M2-In'!U298+'M3-In'!U298)*7/(malu1+malu2+malu3+dima1+dima2+dima3+wome1+wome2+wome3+doje1+doje2+doje3+vrve1+vrve2+vrve3+zasa1+zasa2+zasa3+zodi1+zodi2+zodi3),2)</f>
        <v>0</v>
      </c>
      <c r="X298" s="6">
        <f t="shared" si="169"/>
        <v>0</v>
      </c>
      <c r="Y298" s="16">
        <f t="shared" si="206"/>
        <v>0</v>
      </c>
      <c r="Z298" s="42">
        <f t="shared" si="207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2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6">
        <f t="shared" si="186"/>
        <v>0</v>
      </c>
      <c r="BB298" s="6">
        <f t="shared" si="203"/>
        <v>0</v>
      </c>
      <c r="BC298" s="285">
        <f t="shared" si="209"/>
        <v>0</v>
      </c>
      <c r="BD298" s="16">
        <f t="shared" ca="1" si="204"/>
        <v>0</v>
      </c>
      <c r="BE298" s="42">
        <f t="shared" ca="1" si="205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2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3"/>
      <c r="BR298" s="16">
        <f t="shared" si="197"/>
        <v>0</v>
      </c>
      <c r="BS298" s="16">
        <f t="shared" si="198"/>
        <v>0</v>
      </c>
      <c r="BT298" s="16">
        <f t="shared" si="199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43101</v>
      </c>
      <c r="D299" s="65">
        <f>Ident!F299-C299+1-(INT((CHOOSE(WEEKDAY(C299),0,1,2,3,4,5,6)+(Ident!F299-C299+1))/7))-(INT((CHOOSE(WEEKDAY(C299),6,0,1,2,3,4,5)+(Ident!F299-C299+1))/7))</f>
        <v>-30785</v>
      </c>
      <c r="E299" s="6">
        <f>Kal!B$13-C299+1-(INT((CHOOSE(WEEKDAY(C299),0,1,2,3,4,5,6)+(Kal!B$13-C299+1))/7))-(INT((CHOOSE(WEEKDAY(C299),6,0,1,2,3,4,5)+(Kal!B$13-C299+1))/7))</f>
        <v>65</v>
      </c>
      <c r="F299" s="6">
        <f>Ident!F299-Kal!A$11+1-(INT((CHOOSE(WEEKDAY(Kal!A$11),0,1,2,3,4,5,6)+(Ident!F299-Kal!A$11+1))/7))-(INT((CHOOSE(WEEKDAY(Kal!A$11),6,0,1,2,3,4,5)+(Ident!F299-Kal!A$11+1))/7))</f>
        <v>-30785</v>
      </c>
      <c r="G299" s="6">
        <f>IF(AND(Ident!E299&lt;&gt;0,Ident!F299&lt;&gt;0),D299,IF(AND(Ident!E299&lt;&gt;0,Ident!F299=0),E299,IF(AND(Ident!E299=0,Ident!F299&lt;&gt;0),F299,ad5kw)))</f>
        <v>65</v>
      </c>
      <c r="H299" s="75">
        <f>ROUND(G299*Ident!L299,2)</f>
        <v>0</v>
      </c>
      <c r="I299" s="82"/>
      <c r="J299" s="73">
        <f>BerM1!W299+BerM2!W299+BerM3!W299</f>
        <v>0</v>
      </c>
      <c r="K299" s="73">
        <f t="shared" si="200"/>
        <v>0</v>
      </c>
      <c r="L299" s="73">
        <f t="shared" si="168"/>
        <v>0</v>
      </c>
      <c r="M299" s="16">
        <f>BerM1!AB299+BerM2!AB299+BerM3!AB299</f>
        <v>0</v>
      </c>
      <c r="N299" s="16">
        <f t="shared" si="201"/>
        <v>0</v>
      </c>
      <c r="O299" s="9">
        <f>IF(BerM1!S299+BerM2!S299+BerM3!S299=0,0,MIN(Ident!L299*fuf,MAX((Ident!L299-1)*fuf,ROUND(N299/(BerM1!S299+BerM2!S299+BerM3!S299),2))))</f>
        <v>0</v>
      </c>
      <c r="P299" s="6">
        <f>ROUND((BerM1!I299+BerM2!I299+BerM3!I299)/(malu1+malu2+malu3),2)</f>
        <v>0</v>
      </c>
      <c r="Q299" s="6">
        <f>ROUND((BerM1!J299+BerM2!J299+BerM3!J299)/(dima1+dima2+dima3),2)</f>
        <v>0</v>
      </c>
      <c r="R299" s="6">
        <f>ROUND((BerM1!K299+BerM2!K299+BerM3!K299)/(wome1+wome2+wome3),2)</f>
        <v>0</v>
      </c>
      <c r="S299" s="6">
        <f>ROUND((BerM1!L299+BerM2!L299+BerM3!L299)/(doje1+doje2+doje3),2)</f>
        <v>0</v>
      </c>
      <c r="T299" s="6">
        <f>ROUND((BerM1!M299+BerM2!M299+BerM3!M299)/(vrve1+vrve2+vrve3),2)</f>
        <v>0</v>
      </c>
      <c r="U299" s="6">
        <f>ROUND((BerM1!N299+BerM2!N299+BerM3!N299)/(zasa1+zasa2+zasa3),2)</f>
        <v>0</v>
      </c>
      <c r="V299" s="6">
        <f>ROUND((BerM1!O299+BerM2!O299+BerM3!O299)/(zodi1+zodi2+zodi3),2)</f>
        <v>0</v>
      </c>
      <c r="W299" s="6">
        <f>ROUND(('M1-In'!U299+'M2-In'!U299+'M3-In'!U299)*7/(malu1+malu2+malu3+dima1+dima2+dima3+wome1+wome2+wome3+doje1+doje2+doje3+vrve1+vrve2+vrve3+zasa1+zasa2+zasa3+zodi1+zodi2+zodi3),2)</f>
        <v>0</v>
      </c>
      <c r="X299" s="6">
        <f t="shared" si="169"/>
        <v>0</v>
      </c>
      <c r="Y299" s="16">
        <f t="shared" si="206"/>
        <v>0</v>
      </c>
      <c r="Z299" s="42">
        <f t="shared" si="207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2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6">
        <f t="shared" si="186"/>
        <v>0</v>
      </c>
      <c r="BB299" s="6">
        <f t="shared" si="203"/>
        <v>0</v>
      </c>
      <c r="BC299" s="285">
        <f t="shared" si="209"/>
        <v>0</v>
      </c>
      <c r="BD299" s="16">
        <f t="shared" ca="1" si="204"/>
        <v>0</v>
      </c>
      <c r="BE299" s="42">
        <f t="shared" ca="1" si="205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2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3"/>
      <c r="BR299" s="16">
        <f t="shared" si="197"/>
        <v>0</v>
      </c>
      <c r="BS299" s="16">
        <f t="shared" si="198"/>
        <v>0</v>
      </c>
      <c r="BT299" s="16">
        <f t="shared" si="199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43101</v>
      </c>
      <c r="D300" s="65">
        <f>Ident!F300-C300+1-(INT((CHOOSE(WEEKDAY(C300),0,1,2,3,4,5,6)+(Ident!F300-C300+1))/7))-(INT((CHOOSE(WEEKDAY(C300),6,0,1,2,3,4,5)+(Ident!F300-C300+1))/7))</f>
        <v>-30785</v>
      </c>
      <c r="E300" s="6">
        <f>Kal!B$13-C300+1-(INT((CHOOSE(WEEKDAY(C300),0,1,2,3,4,5,6)+(Kal!B$13-C300+1))/7))-(INT((CHOOSE(WEEKDAY(C300),6,0,1,2,3,4,5)+(Kal!B$13-C300+1))/7))</f>
        <v>65</v>
      </c>
      <c r="F300" s="6">
        <f>Ident!F300-Kal!A$11+1-(INT((CHOOSE(WEEKDAY(Kal!A$11),0,1,2,3,4,5,6)+(Ident!F300-Kal!A$11+1))/7))-(INT((CHOOSE(WEEKDAY(Kal!A$11),6,0,1,2,3,4,5)+(Ident!F300-Kal!A$11+1))/7))</f>
        <v>-30785</v>
      </c>
      <c r="G300" s="6">
        <f>IF(AND(Ident!E300&lt;&gt;0,Ident!F300&lt;&gt;0),D300,IF(AND(Ident!E300&lt;&gt;0,Ident!F300=0),E300,IF(AND(Ident!E300=0,Ident!F300&lt;&gt;0),F300,ad5kw)))</f>
        <v>65</v>
      </c>
      <c r="H300" s="75">
        <f>ROUND(G300*Ident!L300,2)</f>
        <v>0</v>
      </c>
      <c r="I300" s="82"/>
      <c r="J300" s="73">
        <f>BerM1!W300+BerM2!W300+BerM3!W300</f>
        <v>0</v>
      </c>
      <c r="K300" s="73">
        <f t="shared" si="200"/>
        <v>0</v>
      </c>
      <c r="L300" s="73">
        <f t="shared" si="168"/>
        <v>0</v>
      </c>
      <c r="M300" s="16">
        <f>BerM1!AB300+BerM2!AB300+BerM3!AB300</f>
        <v>0</v>
      </c>
      <c r="N300" s="16">
        <f t="shared" si="201"/>
        <v>0</v>
      </c>
      <c r="O300" s="9">
        <f>IF(BerM1!S300+BerM2!S300+BerM3!S300=0,0,MIN(Ident!L300*fuf,MAX((Ident!L300-1)*fuf,ROUND(N300/(BerM1!S300+BerM2!S300+BerM3!S300),2))))</f>
        <v>0</v>
      </c>
      <c r="P300" s="6">
        <f>ROUND((BerM1!I300+BerM2!I300+BerM3!I300)/(malu1+malu2+malu3),2)</f>
        <v>0</v>
      </c>
      <c r="Q300" s="6">
        <f>ROUND((BerM1!J300+BerM2!J300+BerM3!J300)/(dima1+dima2+dima3),2)</f>
        <v>0</v>
      </c>
      <c r="R300" s="6">
        <f>ROUND((BerM1!K300+BerM2!K300+BerM3!K300)/(wome1+wome2+wome3),2)</f>
        <v>0</v>
      </c>
      <c r="S300" s="6">
        <f>ROUND((BerM1!L300+BerM2!L300+BerM3!L300)/(doje1+doje2+doje3),2)</f>
        <v>0</v>
      </c>
      <c r="T300" s="6">
        <f>ROUND((BerM1!M300+BerM2!M300+BerM3!M300)/(vrve1+vrve2+vrve3),2)</f>
        <v>0</v>
      </c>
      <c r="U300" s="6">
        <f>ROUND((BerM1!N300+BerM2!N300+BerM3!N300)/(zasa1+zasa2+zasa3),2)</f>
        <v>0</v>
      </c>
      <c r="V300" s="6">
        <f>ROUND((BerM1!O300+BerM2!O300+BerM3!O300)/(zodi1+zodi2+zodi3),2)</f>
        <v>0</v>
      </c>
      <c r="W300" s="6">
        <f>ROUND(('M1-In'!U300+'M2-In'!U300+'M3-In'!U300)*7/(malu1+malu2+malu3+dima1+dima2+dima3+wome1+wome2+wome3+doje1+doje2+doje3+vrve1+vrve2+vrve3+zasa1+zasa2+zasa3+zodi1+zodi2+zodi3),2)</f>
        <v>0</v>
      </c>
      <c r="X300" s="6">
        <f t="shared" si="169"/>
        <v>0</v>
      </c>
      <c r="Y300" s="16">
        <f t="shared" si="206"/>
        <v>0</v>
      </c>
      <c r="Z300" s="42">
        <f t="shared" si="207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2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6">
        <f t="shared" si="186"/>
        <v>0</v>
      </c>
      <c r="BB300" s="6">
        <f t="shared" si="203"/>
        <v>0</v>
      </c>
      <c r="BC300" s="285">
        <f t="shared" si="209"/>
        <v>0</v>
      </c>
      <c r="BD300" s="16">
        <f t="shared" ca="1" si="204"/>
        <v>0</v>
      </c>
      <c r="BE300" s="42">
        <f t="shared" ca="1" si="205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2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3"/>
      <c r="BR300" s="16">
        <f t="shared" si="197"/>
        <v>0</v>
      </c>
      <c r="BS300" s="16">
        <f t="shared" si="198"/>
        <v>0</v>
      </c>
      <c r="BT300" s="16">
        <f t="shared" si="199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dentiteit_Onthaalouders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0.83203125" style="62" bestFit="1" customWidth="1"/>
    <col min="2" max="2" width="13.83203125" style="62" customWidth="1"/>
    <col min="3" max="3" width="21.83203125" style="62" customWidth="1"/>
    <col min="4" max="4" width="16.5" style="62" customWidth="1"/>
    <col min="5" max="5" width="15" style="95" customWidth="1"/>
    <col min="6" max="6" width="13.5" style="95" customWidth="1"/>
    <col min="7" max="7" width="20.1640625" style="62" customWidth="1"/>
    <col min="8" max="8" width="20.83203125" style="62" customWidth="1"/>
    <col min="9" max="9" width="11.83203125" style="62" customWidth="1"/>
    <col min="10" max="10" width="11.1640625" style="62" customWidth="1"/>
    <col min="11" max="11" width="22.1640625" style="62" customWidth="1"/>
    <col min="12" max="12" width="14.33203125" style="62" customWidth="1"/>
  </cols>
  <sheetData>
    <row r="1" spans="1:12" ht="12" x14ac:dyDescent="0.2">
      <c r="A1" s="227" t="s">
        <v>265</v>
      </c>
      <c r="B1" s="228" t="s">
        <v>598</v>
      </c>
      <c r="C1" s="227" t="s">
        <v>540</v>
      </c>
      <c r="D1" s="298" t="s">
        <v>599</v>
      </c>
      <c r="E1" s="225" t="s">
        <v>267</v>
      </c>
      <c r="F1" s="226"/>
      <c r="G1" s="59" t="s">
        <v>268</v>
      </c>
      <c r="H1" s="87"/>
      <c r="I1" s="87"/>
      <c r="J1" s="87"/>
      <c r="K1" s="87"/>
      <c r="L1" s="87"/>
    </row>
    <row r="2" spans="1:12" x14ac:dyDescent="0.2">
      <c r="A2" s="229" t="s">
        <v>269</v>
      </c>
      <c r="B2" s="229"/>
      <c r="C2" s="229"/>
      <c r="D2" s="229"/>
      <c r="E2" s="226" t="s">
        <v>270</v>
      </c>
      <c r="F2" s="226"/>
      <c r="G2" s="2"/>
      <c r="H2" s="229" t="s">
        <v>271</v>
      </c>
      <c r="I2" s="229"/>
      <c r="J2" s="229"/>
      <c r="K2" s="229"/>
      <c r="L2" s="2"/>
    </row>
    <row r="3" spans="1:12" ht="33.75" x14ac:dyDescent="0.2">
      <c r="A3" s="223" t="s">
        <v>273</v>
      </c>
      <c r="B3" s="223" t="s">
        <v>274</v>
      </c>
      <c r="C3" s="223" t="s">
        <v>275</v>
      </c>
      <c r="D3" s="223" t="s">
        <v>276</v>
      </c>
      <c r="E3" s="224" t="s">
        <v>277</v>
      </c>
      <c r="F3" s="224" t="s">
        <v>278</v>
      </c>
      <c r="G3" s="291" t="s">
        <v>576</v>
      </c>
      <c r="H3" s="223" t="s">
        <v>279</v>
      </c>
      <c r="I3" s="223" t="s">
        <v>280</v>
      </c>
      <c r="J3" s="223" t="s">
        <v>281</v>
      </c>
      <c r="K3" s="223" t="s">
        <v>282</v>
      </c>
      <c r="L3" s="223" t="s">
        <v>272</v>
      </c>
    </row>
    <row r="4" spans="1:12" x14ac:dyDescent="0.2">
      <c r="A4" s="1"/>
      <c r="B4" s="287"/>
      <c r="C4" s="1"/>
      <c r="D4" s="1"/>
      <c r="E4" s="5"/>
      <c r="F4" s="5"/>
      <c r="G4" s="296"/>
      <c r="H4" s="1"/>
      <c r="I4" s="1"/>
      <c r="J4" s="1"/>
      <c r="K4" s="1"/>
      <c r="L4" s="1"/>
    </row>
    <row r="5" spans="1:12" x14ac:dyDescent="0.2">
      <c r="A5" s="1"/>
      <c r="B5" s="1"/>
      <c r="C5" s="1"/>
      <c r="D5" s="1"/>
      <c r="E5" s="5"/>
      <c r="F5" s="5"/>
      <c r="G5" s="296"/>
      <c r="H5" s="1"/>
      <c r="I5" s="1"/>
      <c r="J5" s="1"/>
      <c r="K5" s="1"/>
      <c r="L5" s="1"/>
    </row>
    <row r="6" spans="1:12" x14ac:dyDescent="0.2">
      <c r="A6" s="1"/>
      <c r="B6" s="1"/>
      <c r="C6" s="1"/>
      <c r="D6" s="1"/>
      <c r="E6" s="5"/>
      <c r="F6" s="5"/>
      <c r="G6" s="292"/>
      <c r="H6" s="1"/>
      <c r="I6" s="1"/>
      <c r="J6" s="1"/>
      <c r="K6" s="1"/>
      <c r="L6" s="1"/>
    </row>
    <row r="7" spans="1:12" x14ac:dyDescent="0.2">
      <c r="A7" s="1"/>
      <c r="B7" s="1"/>
      <c r="C7" s="1"/>
      <c r="D7" s="1"/>
      <c r="E7" s="5"/>
      <c r="F7" s="5"/>
      <c r="G7" s="292"/>
      <c r="H7" s="1"/>
      <c r="I7" s="1"/>
      <c r="J7" s="1"/>
      <c r="K7" s="1"/>
      <c r="L7" s="1"/>
    </row>
    <row r="8" spans="1:12" x14ac:dyDescent="0.2">
      <c r="A8" s="1"/>
      <c r="B8" s="1"/>
      <c r="C8" s="1"/>
      <c r="D8" s="1"/>
      <c r="E8" s="5"/>
      <c r="F8" s="5"/>
      <c r="G8" s="292"/>
      <c r="H8" s="1"/>
      <c r="I8" s="1"/>
      <c r="J8" s="1"/>
      <c r="K8" s="1"/>
      <c r="L8" s="1"/>
    </row>
    <row r="9" spans="1:12" x14ac:dyDescent="0.2">
      <c r="A9" s="1"/>
      <c r="B9" s="1"/>
      <c r="C9" s="1"/>
      <c r="D9" s="1"/>
      <c r="E9" s="5"/>
      <c r="F9" s="5"/>
      <c r="G9" s="292"/>
      <c r="H9" s="1"/>
      <c r="I9" s="1"/>
      <c r="J9" s="1"/>
      <c r="K9" s="1"/>
      <c r="L9" s="1"/>
    </row>
    <row r="10" spans="1:12" x14ac:dyDescent="0.2">
      <c r="A10" s="1"/>
      <c r="B10" s="1"/>
      <c r="C10" s="1"/>
      <c r="D10" s="1"/>
      <c r="E10" s="5"/>
      <c r="F10" s="5"/>
      <c r="G10" s="292"/>
      <c r="H10" s="1"/>
      <c r="I10" s="1"/>
      <c r="J10" s="1"/>
      <c r="K10" s="1"/>
      <c r="L10" s="1"/>
    </row>
    <row r="11" spans="1:12" x14ac:dyDescent="0.2">
      <c r="A11" s="1"/>
      <c r="B11" s="1"/>
      <c r="C11" s="1"/>
      <c r="D11" s="1"/>
      <c r="E11" s="5"/>
      <c r="F11" s="5"/>
      <c r="G11" s="292"/>
      <c r="H11" s="1"/>
      <c r="I11" s="1"/>
      <c r="J11" s="1"/>
      <c r="K11" s="1"/>
      <c r="L11" s="1"/>
    </row>
    <row r="12" spans="1:12" x14ac:dyDescent="0.2">
      <c r="A12" s="1"/>
      <c r="B12" s="1"/>
      <c r="C12" s="1"/>
      <c r="D12" s="1"/>
      <c r="E12" s="5"/>
      <c r="F12" s="5"/>
      <c r="G12" s="292"/>
      <c r="H12" s="1"/>
      <c r="I12" s="1"/>
      <c r="J12" s="1"/>
      <c r="K12" s="1"/>
      <c r="L12" s="1"/>
    </row>
    <row r="13" spans="1:12" x14ac:dyDescent="0.2">
      <c r="A13" s="1"/>
      <c r="B13" s="1"/>
      <c r="C13" s="1"/>
      <c r="D13" s="1"/>
      <c r="E13" s="5"/>
      <c r="F13" s="5"/>
      <c r="G13" s="292"/>
      <c r="H13" s="1"/>
      <c r="I13" s="1"/>
      <c r="J13" s="1"/>
      <c r="K13" s="1"/>
      <c r="L13" s="1"/>
    </row>
    <row r="14" spans="1:12" x14ac:dyDescent="0.2">
      <c r="A14" s="1"/>
      <c r="B14" s="1"/>
      <c r="C14" s="1"/>
      <c r="D14" s="1"/>
      <c r="E14" s="5"/>
      <c r="F14" s="5"/>
      <c r="G14" s="292"/>
      <c r="H14" s="1"/>
      <c r="I14" s="1"/>
      <c r="J14" s="1"/>
      <c r="K14" s="1"/>
      <c r="L14" s="1"/>
    </row>
    <row r="15" spans="1:12" x14ac:dyDescent="0.2">
      <c r="A15" s="1"/>
      <c r="B15" s="1"/>
      <c r="C15" s="1"/>
      <c r="D15" s="1"/>
      <c r="E15" s="5"/>
      <c r="F15" s="5"/>
      <c r="G15" s="292"/>
      <c r="H15" s="1"/>
      <c r="I15" s="1"/>
      <c r="J15" s="1"/>
      <c r="K15" s="1"/>
      <c r="L15" s="1"/>
    </row>
    <row r="16" spans="1:12" x14ac:dyDescent="0.2">
      <c r="A16" s="1"/>
      <c r="B16" s="1"/>
      <c r="C16" s="1"/>
      <c r="D16" s="1"/>
      <c r="E16" s="5"/>
      <c r="F16" s="5"/>
      <c r="G16" s="292"/>
      <c r="H16" s="1"/>
      <c r="I16" s="1"/>
      <c r="J16" s="1"/>
      <c r="K16" s="1"/>
      <c r="L16" s="1"/>
    </row>
    <row r="17" spans="1:12" x14ac:dyDescent="0.2">
      <c r="A17" s="1"/>
      <c r="B17" s="1"/>
      <c r="C17" s="1"/>
      <c r="D17" s="1"/>
      <c r="E17" s="5"/>
      <c r="F17" s="5"/>
      <c r="G17" s="292"/>
      <c r="H17" s="1"/>
      <c r="I17" s="1"/>
      <c r="J17" s="1"/>
      <c r="K17" s="1"/>
      <c r="L17" s="1"/>
    </row>
    <row r="18" spans="1:12" x14ac:dyDescent="0.2">
      <c r="A18" s="1"/>
      <c r="B18" s="1"/>
      <c r="C18" s="1"/>
      <c r="D18" s="1"/>
      <c r="E18" s="5"/>
      <c r="F18" s="5"/>
      <c r="G18" s="292"/>
      <c r="H18" s="1"/>
      <c r="I18" s="1"/>
      <c r="J18" s="1"/>
      <c r="K18" s="1"/>
      <c r="L18" s="1"/>
    </row>
    <row r="19" spans="1:12" x14ac:dyDescent="0.2">
      <c r="A19" s="1"/>
      <c r="B19" s="1"/>
      <c r="C19" s="1"/>
      <c r="D19" s="1"/>
      <c r="E19" s="5"/>
      <c r="F19" s="5"/>
      <c r="G19" s="292"/>
      <c r="H19" s="1"/>
      <c r="I19" s="1"/>
      <c r="J19" s="1"/>
      <c r="K19" s="1"/>
      <c r="L19" s="1"/>
    </row>
    <row r="20" spans="1:12" x14ac:dyDescent="0.2">
      <c r="A20" s="1"/>
      <c r="B20" s="1"/>
      <c r="C20" s="1"/>
      <c r="D20" s="1"/>
      <c r="E20" s="5"/>
      <c r="F20" s="5"/>
      <c r="G20" s="292"/>
      <c r="H20" s="1"/>
      <c r="I20" s="1"/>
      <c r="J20" s="1"/>
      <c r="K20" s="1"/>
      <c r="L20" s="1"/>
    </row>
    <row r="21" spans="1:12" x14ac:dyDescent="0.2">
      <c r="A21" s="1"/>
      <c r="B21" s="1"/>
      <c r="C21" s="1"/>
      <c r="D21" s="1"/>
      <c r="E21" s="5"/>
      <c r="F21" s="5"/>
      <c r="G21" s="292"/>
      <c r="H21" s="1"/>
      <c r="I21" s="1"/>
      <c r="J21" s="1"/>
      <c r="K21" s="1"/>
      <c r="L21" s="1"/>
    </row>
    <row r="22" spans="1:12" x14ac:dyDescent="0.2">
      <c r="A22" s="1"/>
      <c r="B22" s="1"/>
      <c r="C22" s="1"/>
      <c r="D22" s="1"/>
      <c r="E22" s="5"/>
      <c r="F22" s="5"/>
      <c r="G22" s="292"/>
      <c r="H22" s="1"/>
      <c r="I22" s="1"/>
      <c r="J22" s="1"/>
      <c r="K22" s="1"/>
      <c r="L22" s="1"/>
    </row>
    <row r="23" spans="1:12" x14ac:dyDescent="0.2">
      <c r="A23" s="1"/>
      <c r="B23" s="1"/>
      <c r="C23" s="1"/>
      <c r="D23" s="1"/>
      <c r="E23" s="5"/>
      <c r="F23" s="5"/>
      <c r="G23" s="292"/>
      <c r="H23" s="1"/>
      <c r="I23" s="1"/>
      <c r="J23" s="1"/>
      <c r="K23" s="1"/>
      <c r="L23" s="1"/>
    </row>
    <row r="24" spans="1:12" x14ac:dyDescent="0.2">
      <c r="A24" s="1"/>
      <c r="B24" s="1"/>
      <c r="C24" s="1"/>
      <c r="D24" s="1"/>
      <c r="E24" s="5"/>
      <c r="F24" s="5"/>
      <c r="G24" s="292"/>
      <c r="H24" s="1"/>
      <c r="I24" s="1"/>
      <c r="J24" s="1"/>
      <c r="K24" s="1"/>
      <c r="L24" s="1"/>
    </row>
    <row r="25" spans="1:12" x14ac:dyDescent="0.2">
      <c r="A25" s="1"/>
      <c r="B25" s="1"/>
      <c r="C25" s="1"/>
      <c r="D25" s="1"/>
      <c r="E25" s="5"/>
      <c r="F25" s="5"/>
      <c r="G25" s="292"/>
      <c r="H25" s="1"/>
      <c r="I25" s="1"/>
      <c r="J25" s="1"/>
      <c r="K25" s="1"/>
      <c r="L25" s="1"/>
    </row>
    <row r="26" spans="1:12" x14ac:dyDescent="0.2">
      <c r="A26" s="1"/>
      <c r="B26" s="1"/>
      <c r="C26" s="1"/>
      <c r="D26" s="1"/>
      <c r="E26" s="5"/>
      <c r="F26" s="5"/>
      <c r="G26" s="292"/>
      <c r="H26" s="1"/>
      <c r="I26" s="1"/>
      <c r="J26" s="1"/>
      <c r="K26" s="1"/>
      <c r="L26" s="1"/>
    </row>
    <row r="27" spans="1:12" x14ac:dyDescent="0.2">
      <c r="A27" s="1"/>
      <c r="B27" s="1"/>
      <c r="C27" s="1"/>
      <c r="D27" s="1"/>
      <c r="E27" s="5"/>
      <c r="F27" s="5"/>
      <c r="G27" s="292"/>
      <c r="H27" s="1"/>
      <c r="I27" s="1"/>
      <c r="J27" s="1"/>
      <c r="K27" s="1"/>
      <c r="L27" s="1"/>
    </row>
    <row r="28" spans="1:12" x14ac:dyDescent="0.2">
      <c r="A28" s="1"/>
      <c r="B28" s="1"/>
      <c r="C28" s="1"/>
      <c r="D28" s="1"/>
      <c r="E28" s="5"/>
      <c r="F28" s="5"/>
      <c r="G28" s="292"/>
      <c r="H28" s="1"/>
      <c r="I28" s="1"/>
      <c r="J28" s="1"/>
      <c r="K28" s="1"/>
      <c r="L28" s="1"/>
    </row>
    <row r="29" spans="1:12" x14ac:dyDescent="0.2">
      <c r="A29" s="1"/>
      <c r="B29" s="1"/>
      <c r="C29" s="1"/>
      <c r="D29" s="1"/>
      <c r="E29" s="5"/>
      <c r="F29" s="5"/>
      <c r="G29" s="292"/>
      <c r="H29" s="1"/>
      <c r="I29" s="1"/>
      <c r="J29" s="1"/>
      <c r="K29" s="1"/>
      <c r="L29" s="1"/>
    </row>
    <row r="30" spans="1:12" x14ac:dyDescent="0.2">
      <c r="A30" s="1"/>
      <c r="B30" s="1"/>
      <c r="C30" s="1"/>
      <c r="D30" s="1"/>
      <c r="E30" s="5"/>
      <c r="F30" s="5"/>
      <c r="G30" s="292"/>
      <c r="H30" s="1"/>
      <c r="I30" s="1"/>
      <c r="J30" s="1"/>
      <c r="K30" s="1"/>
      <c r="L30" s="1"/>
    </row>
    <row r="31" spans="1:12" x14ac:dyDescent="0.2">
      <c r="A31" s="1"/>
      <c r="B31" s="1"/>
      <c r="C31" s="1"/>
      <c r="D31" s="1"/>
      <c r="E31" s="5"/>
      <c r="F31" s="5"/>
      <c r="G31" s="292"/>
      <c r="H31" s="1"/>
      <c r="I31" s="1"/>
      <c r="J31" s="1"/>
      <c r="K31" s="1"/>
      <c r="L31" s="1"/>
    </row>
    <row r="32" spans="1:12" x14ac:dyDescent="0.2">
      <c r="A32" s="1"/>
      <c r="B32" s="1"/>
      <c r="C32" s="1"/>
      <c r="D32" s="1"/>
      <c r="E32" s="5"/>
      <c r="F32" s="5"/>
      <c r="G32" s="292"/>
      <c r="H32" s="1"/>
      <c r="I32" s="1"/>
      <c r="J32" s="1"/>
      <c r="K32" s="1"/>
      <c r="L32" s="1"/>
    </row>
    <row r="33" spans="1:12" x14ac:dyDescent="0.2">
      <c r="A33" s="1"/>
      <c r="B33" s="1"/>
      <c r="C33" s="1"/>
      <c r="D33" s="1"/>
      <c r="E33" s="5"/>
      <c r="F33" s="5"/>
      <c r="G33" s="292"/>
      <c r="H33" s="1"/>
      <c r="I33" s="1"/>
      <c r="J33" s="1"/>
      <c r="K33" s="1"/>
      <c r="L33" s="1"/>
    </row>
    <row r="34" spans="1:12" x14ac:dyDescent="0.2">
      <c r="A34" s="1"/>
      <c r="B34" s="1"/>
      <c r="C34" s="1"/>
      <c r="D34" s="1"/>
      <c r="E34" s="5"/>
      <c r="F34" s="5"/>
      <c r="G34" s="292"/>
      <c r="H34" s="1"/>
      <c r="I34" s="1"/>
      <c r="J34" s="1"/>
      <c r="K34" s="1"/>
      <c r="L34" s="1"/>
    </row>
    <row r="35" spans="1:12" x14ac:dyDescent="0.2">
      <c r="A35" s="1"/>
      <c r="B35" s="1"/>
      <c r="C35" s="1"/>
      <c r="D35" s="1"/>
      <c r="E35" s="5"/>
      <c r="F35" s="5"/>
      <c r="G35" s="292"/>
      <c r="H35" s="1"/>
      <c r="I35" s="1"/>
      <c r="J35" s="1"/>
      <c r="K35" s="1"/>
      <c r="L35" s="1"/>
    </row>
    <row r="36" spans="1:12" x14ac:dyDescent="0.2">
      <c r="A36" s="1"/>
      <c r="B36" s="1"/>
      <c r="C36" s="1"/>
      <c r="D36" s="1"/>
      <c r="E36" s="5"/>
      <c r="F36" s="5"/>
      <c r="G36" s="292"/>
      <c r="H36" s="1"/>
      <c r="I36" s="1"/>
      <c r="J36" s="1"/>
      <c r="K36" s="1"/>
      <c r="L36" s="1"/>
    </row>
    <row r="37" spans="1:12" x14ac:dyDescent="0.2">
      <c r="A37" s="1"/>
      <c r="B37" s="1"/>
      <c r="C37" s="1"/>
      <c r="D37" s="1"/>
      <c r="E37" s="5"/>
      <c r="F37" s="5"/>
      <c r="G37" s="292"/>
      <c r="H37" s="1"/>
      <c r="I37" s="1"/>
      <c r="J37" s="1"/>
      <c r="K37" s="1"/>
      <c r="L37" s="1"/>
    </row>
    <row r="38" spans="1:12" x14ac:dyDescent="0.2">
      <c r="A38" s="1"/>
      <c r="B38" s="1"/>
      <c r="C38" s="1"/>
      <c r="D38" s="1"/>
      <c r="E38" s="5"/>
      <c r="F38" s="5"/>
      <c r="G38" s="292"/>
      <c r="H38" s="1"/>
      <c r="I38" s="1"/>
      <c r="J38" s="1"/>
      <c r="K38" s="1"/>
      <c r="L38" s="1"/>
    </row>
    <row r="39" spans="1:12" x14ac:dyDescent="0.2">
      <c r="A39" s="1"/>
      <c r="B39" s="1"/>
      <c r="C39" s="1"/>
      <c r="D39" s="1"/>
      <c r="E39" s="5"/>
      <c r="F39" s="5"/>
      <c r="G39" s="292"/>
      <c r="H39" s="1"/>
      <c r="I39" s="1"/>
      <c r="J39" s="1"/>
      <c r="K39" s="1"/>
      <c r="L39" s="1"/>
    </row>
    <row r="40" spans="1:12" x14ac:dyDescent="0.2">
      <c r="A40" s="1"/>
      <c r="B40" s="1"/>
      <c r="C40" s="1"/>
      <c r="D40" s="1"/>
      <c r="E40" s="5"/>
      <c r="F40" s="5"/>
      <c r="G40" s="292"/>
      <c r="H40" s="1"/>
      <c r="I40" s="1"/>
      <c r="J40" s="1"/>
      <c r="K40" s="1"/>
      <c r="L40" s="1"/>
    </row>
    <row r="41" spans="1:12" x14ac:dyDescent="0.2">
      <c r="A41" s="1"/>
      <c r="B41" s="1"/>
      <c r="C41" s="1"/>
      <c r="D41" s="1"/>
      <c r="E41" s="5"/>
      <c r="F41" s="5"/>
      <c r="G41" s="292"/>
      <c r="H41" s="1"/>
      <c r="I41" s="1"/>
      <c r="J41" s="1"/>
      <c r="K41" s="1"/>
      <c r="L41" s="1"/>
    </row>
    <row r="42" spans="1:12" x14ac:dyDescent="0.2">
      <c r="A42" s="1"/>
      <c r="B42" s="1"/>
      <c r="C42" s="1"/>
      <c r="D42" s="1"/>
      <c r="E42" s="5"/>
      <c r="F42" s="5"/>
      <c r="G42" s="292"/>
      <c r="H42" s="1"/>
      <c r="I42" s="1"/>
      <c r="J42" s="1"/>
      <c r="K42" s="1"/>
      <c r="L42" s="1"/>
    </row>
    <row r="43" spans="1:12" x14ac:dyDescent="0.2">
      <c r="A43" s="1"/>
      <c r="B43" s="1"/>
      <c r="C43" s="1"/>
      <c r="D43" s="1"/>
      <c r="E43" s="5"/>
      <c r="F43" s="5"/>
      <c r="G43" s="292"/>
      <c r="H43" s="1"/>
      <c r="I43" s="1"/>
      <c r="J43" s="1"/>
      <c r="K43" s="1"/>
      <c r="L43" s="1"/>
    </row>
    <row r="44" spans="1:12" x14ac:dyDescent="0.2">
      <c r="A44" s="1"/>
      <c r="B44" s="1"/>
      <c r="C44" s="1"/>
      <c r="D44" s="1"/>
      <c r="E44" s="5"/>
      <c r="F44" s="5"/>
      <c r="G44" s="292"/>
      <c r="H44" s="1"/>
      <c r="I44" s="1"/>
      <c r="J44" s="1"/>
      <c r="K44" s="1"/>
      <c r="L44" s="1"/>
    </row>
    <row r="45" spans="1:12" x14ac:dyDescent="0.2">
      <c r="A45" s="1"/>
      <c r="B45" s="1"/>
      <c r="C45" s="1"/>
      <c r="D45" s="1"/>
      <c r="E45" s="5"/>
      <c r="F45" s="5"/>
      <c r="G45" s="292"/>
      <c r="H45" s="1"/>
      <c r="I45" s="1"/>
      <c r="J45" s="1"/>
      <c r="K45" s="1"/>
      <c r="L45" s="1"/>
    </row>
    <row r="46" spans="1:12" x14ac:dyDescent="0.2">
      <c r="A46" s="1"/>
      <c r="B46" s="1"/>
      <c r="C46" s="1"/>
      <c r="D46" s="1"/>
      <c r="E46" s="5"/>
      <c r="F46" s="5"/>
      <c r="G46" s="292"/>
      <c r="H46" s="1"/>
      <c r="I46" s="1"/>
      <c r="J46" s="1"/>
      <c r="K46" s="1"/>
      <c r="L46" s="1"/>
    </row>
    <row r="47" spans="1:12" x14ac:dyDescent="0.2">
      <c r="A47" s="1"/>
      <c r="B47" s="1"/>
      <c r="C47" s="1"/>
      <c r="D47" s="1"/>
      <c r="E47" s="5"/>
      <c r="F47" s="5"/>
      <c r="G47" s="292"/>
      <c r="H47" s="1"/>
      <c r="I47" s="1"/>
      <c r="J47" s="1"/>
      <c r="K47" s="1"/>
      <c r="L47" s="1"/>
    </row>
    <row r="48" spans="1:12" x14ac:dyDescent="0.2">
      <c r="A48" s="1"/>
      <c r="B48" s="1"/>
      <c r="C48" s="1"/>
      <c r="D48" s="1"/>
      <c r="E48" s="5"/>
      <c r="F48" s="5"/>
      <c r="G48" s="292"/>
      <c r="H48" s="1"/>
      <c r="I48" s="1"/>
      <c r="J48" s="1"/>
      <c r="K48" s="1"/>
      <c r="L48" s="1"/>
    </row>
    <row r="49" spans="1:12" x14ac:dyDescent="0.2">
      <c r="A49" s="1"/>
      <c r="B49" s="1"/>
      <c r="C49" s="1"/>
      <c r="D49" s="1"/>
      <c r="E49" s="5"/>
      <c r="F49" s="5"/>
      <c r="G49" s="292"/>
      <c r="H49" s="1"/>
      <c r="I49" s="1"/>
      <c r="J49" s="1"/>
      <c r="K49" s="1"/>
      <c r="L49" s="1"/>
    </row>
    <row r="50" spans="1:12" x14ac:dyDescent="0.2">
      <c r="A50" s="1"/>
      <c r="B50" s="1"/>
      <c r="C50" s="1"/>
      <c r="D50" s="1"/>
      <c r="E50" s="5"/>
      <c r="F50" s="5"/>
      <c r="G50" s="292"/>
      <c r="H50" s="1"/>
      <c r="I50" s="1"/>
      <c r="J50" s="1"/>
      <c r="K50" s="1"/>
      <c r="L50" s="1"/>
    </row>
    <row r="51" spans="1:12" x14ac:dyDescent="0.2">
      <c r="A51" s="1"/>
      <c r="B51" s="1"/>
      <c r="C51" s="1"/>
      <c r="D51" s="1"/>
      <c r="E51" s="5"/>
      <c r="F51" s="5"/>
      <c r="G51" s="292"/>
      <c r="H51" s="1"/>
      <c r="I51" s="1"/>
      <c r="J51" s="1"/>
      <c r="K51" s="1"/>
      <c r="L51" s="1"/>
    </row>
    <row r="52" spans="1:12" x14ac:dyDescent="0.2">
      <c r="A52" s="1"/>
      <c r="B52" s="1"/>
      <c r="C52" s="1"/>
      <c r="D52" s="1"/>
      <c r="E52" s="5"/>
      <c r="F52" s="5"/>
      <c r="G52" s="292"/>
      <c r="H52" s="1"/>
      <c r="I52" s="1"/>
      <c r="J52" s="1"/>
      <c r="K52" s="1"/>
      <c r="L52" s="1"/>
    </row>
    <row r="53" spans="1:12" x14ac:dyDescent="0.2">
      <c r="A53" s="1"/>
      <c r="B53" s="1"/>
      <c r="C53" s="1"/>
      <c r="D53" s="1"/>
      <c r="E53" s="5"/>
      <c r="F53" s="5"/>
      <c r="G53" s="292"/>
      <c r="H53" s="1"/>
      <c r="I53" s="1"/>
      <c r="J53" s="1"/>
      <c r="K53" s="1"/>
      <c r="L53" s="1"/>
    </row>
    <row r="54" spans="1:12" x14ac:dyDescent="0.2">
      <c r="A54" s="1"/>
      <c r="B54" s="1"/>
      <c r="C54" s="1"/>
      <c r="D54" s="1"/>
      <c r="E54" s="5"/>
      <c r="F54" s="5"/>
      <c r="G54" s="292"/>
      <c r="H54" s="1"/>
      <c r="I54" s="1"/>
      <c r="J54" s="1"/>
      <c r="K54" s="1"/>
      <c r="L54" s="1"/>
    </row>
    <row r="55" spans="1:12" x14ac:dyDescent="0.2">
      <c r="A55" s="1"/>
      <c r="B55" s="1"/>
      <c r="C55" s="1"/>
      <c r="D55" s="1"/>
      <c r="E55" s="5"/>
      <c r="F55" s="5"/>
      <c r="G55" s="292"/>
      <c r="H55" s="1"/>
      <c r="I55" s="1"/>
      <c r="J55" s="1"/>
      <c r="K55" s="1"/>
      <c r="L55" s="1"/>
    </row>
    <row r="56" spans="1:12" x14ac:dyDescent="0.2">
      <c r="A56" s="1"/>
      <c r="B56" s="1"/>
      <c r="C56" s="1"/>
      <c r="D56" s="1"/>
      <c r="E56" s="5"/>
      <c r="F56" s="5"/>
      <c r="G56" s="292"/>
      <c r="H56" s="1"/>
      <c r="I56" s="1"/>
      <c r="J56" s="1"/>
      <c r="K56" s="1"/>
      <c r="L56" s="1"/>
    </row>
    <row r="57" spans="1:12" x14ac:dyDescent="0.2">
      <c r="A57" s="1"/>
      <c r="B57" s="1"/>
      <c r="C57" s="1"/>
      <c r="D57" s="1"/>
      <c r="E57" s="5"/>
      <c r="F57" s="5"/>
      <c r="G57" s="292"/>
      <c r="H57" s="1"/>
      <c r="I57" s="1"/>
      <c r="J57" s="1"/>
      <c r="K57" s="1"/>
      <c r="L57" s="1"/>
    </row>
    <row r="58" spans="1:12" x14ac:dyDescent="0.2">
      <c r="A58" s="1"/>
      <c r="B58" s="1"/>
      <c r="C58" s="1"/>
      <c r="D58" s="1"/>
      <c r="E58" s="5"/>
      <c r="F58" s="5"/>
      <c r="G58" s="292"/>
      <c r="H58" s="1"/>
      <c r="I58" s="1"/>
      <c r="J58" s="1"/>
      <c r="K58" s="1"/>
      <c r="L58" s="1"/>
    </row>
    <row r="59" spans="1:12" x14ac:dyDescent="0.2">
      <c r="A59" s="1"/>
      <c r="B59" s="1"/>
      <c r="C59" s="1"/>
      <c r="D59" s="1"/>
      <c r="E59" s="5"/>
      <c r="F59" s="5"/>
      <c r="G59" s="292"/>
      <c r="H59" s="1"/>
      <c r="I59" s="1"/>
      <c r="J59" s="1"/>
      <c r="K59" s="1"/>
      <c r="L59" s="1"/>
    </row>
    <row r="60" spans="1:12" x14ac:dyDescent="0.2">
      <c r="A60" s="1"/>
      <c r="B60" s="1"/>
      <c r="C60" s="1"/>
      <c r="D60" s="1"/>
      <c r="E60" s="5"/>
      <c r="F60" s="5"/>
      <c r="G60" s="292"/>
      <c r="H60" s="1"/>
      <c r="I60" s="1"/>
      <c r="J60" s="1"/>
      <c r="K60" s="1"/>
      <c r="L60" s="1"/>
    </row>
    <row r="61" spans="1:12" x14ac:dyDescent="0.2">
      <c r="A61" s="1"/>
      <c r="B61" s="1"/>
      <c r="C61" s="1"/>
      <c r="D61" s="1"/>
      <c r="E61" s="5"/>
      <c r="F61" s="5"/>
      <c r="G61" s="292"/>
      <c r="H61" s="1"/>
      <c r="I61" s="1"/>
      <c r="J61" s="1"/>
      <c r="K61" s="1"/>
      <c r="L61" s="1"/>
    </row>
    <row r="62" spans="1:12" x14ac:dyDescent="0.2">
      <c r="A62" s="1"/>
      <c r="B62" s="1"/>
      <c r="C62" s="1"/>
      <c r="D62" s="1"/>
      <c r="E62" s="5"/>
      <c r="F62" s="5"/>
      <c r="G62" s="292"/>
      <c r="H62" s="1"/>
      <c r="I62" s="1"/>
      <c r="J62" s="1"/>
      <c r="K62" s="1"/>
      <c r="L62" s="1"/>
    </row>
    <row r="63" spans="1:12" x14ac:dyDescent="0.2">
      <c r="A63" s="1"/>
      <c r="B63" s="1"/>
      <c r="C63" s="1"/>
      <c r="D63" s="1"/>
      <c r="E63" s="5"/>
      <c r="F63" s="5"/>
      <c r="G63" s="292"/>
      <c r="H63" s="1"/>
      <c r="I63" s="1"/>
      <c r="J63" s="1"/>
      <c r="K63" s="1"/>
      <c r="L63" s="1"/>
    </row>
    <row r="64" spans="1:12" x14ac:dyDescent="0.2">
      <c r="A64" s="1"/>
      <c r="B64" s="1"/>
      <c r="C64" s="1"/>
      <c r="D64" s="1"/>
      <c r="E64" s="5"/>
      <c r="F64" s="5"/>
      <c r="G64" s="292"/>
      <c r="H64" s="1"/>
      <c r="I64" s="1"/>
      <c r="J64" s="1"/>
      <c r="K64" s="1"/>
      <c r="L64" s="1"/>
    </row>
    <row r="65" spans="1:12" x14ac:dyDescent="0.2">
      <c r="A65" s="1"/>
      <c r="B65" s="1"/>
      <c r="C65" s="1"/>
      <c r="D65" s="1"/>
      <c r="E65" s="5"/>
      <c r="F65" s="5"/>
      <c r="G65" s="292"/>
      <c r="H65" s="1"/>
      <c r="I65" s="1"/>
      <c r="J65" s="1"/>
      <c r="K65" s="1"/>
      <c r="L65" s="1"/>
    </row>
    <row r="66" spans="1:12" x14ac:dyDescent="0.2">
      <c r="A66" s="1"/>
      <c r="B66" s="1"/>
      <c r="C66" s="1"/>
      <c r="D66" s="1"/>
      <c r="E66" s="5"/>
      <c r="F66" s="5"/>
      <c r="G66" s="292"/>
      <c r="H66" s="1"/>
      <c r="I66" s="1"/>
      <c r="J66" s="1"/>
      <c r="K66" s="1"/>
      <c r="L66" s="1"/>
    </row>
    <row r="67" spans="1:12" x14ac:dyDescent="0.2">
      <c r="A67" s="1"/>
      <c r="B67" s="1"/>
      <c r="C67" s="1"/>
      <c r="D67" s="1"/>
      <c r="E67" s="5"/>
      <c r="F67" s="5"/>
      <c r="G67" s="292"/>
      <c r="H67" s="1"/>
      <c r="I67" s="1"/>
      <c r="J67" s="1"/>
      <c r="K67" s="1"/>
      <c r="L67" s="1"/>
    </row>
    <row r="68" spans="1:12" x14ac:dyDescent="0.2">
      <c r="A68" s="1"/>
      <c r="B68" s="1"/>
      <c r="C68" s="1"/>
      <c r="D68" s="1"/>
      <c r="E68" s="5"/>
      <c r="F68" s="5"/>
      <c r="G68" s="292"/>
      <c r="H68" s="1"/>
      <c r="I68" s="1"/>
      <c r="J68" s="1"/>
      <c r="K68" s="1"/>
      <c r="L68" s="1"/>
    </row>
    <row r="69" spans="1:12" x14ac:dyDescent="0.2">
      <c r="A69" s="1"/>
      <c r="B69" s="1"/>
      <c r="C69" s="1"/>
      <c r="D69" s="1"/>
      <c r="E69" s="5"/>
      <c r="F69" s="5"/>
      <c r="G69" s="292"/>
      <c r="H69" s="1"/>
      <c r="I69" s="1"/>
      <c r="J69" s="1"/>
      <c r="K69" s="1"/>
      <c r="L69" s="1"/>
    </row>
    <row r="70" spans="1:12" x14ac:dyDescent="0.2">
      <c r="A70" s="1"/>
      <c r="B70" s="1"/>
      <c r="C70" s="1"/>
      <c r="D70" s="1"/>
      <c r="E70" s="5"/>
      <c r="F70" s="5"/>
      <c r="G70" s="292"/>
      <c r="H70" s="1"/>
      <c r="I70" s="1"/>
      <c r="J70" s="1"/>
      <c r="K70" s="1"/>
      <c r="L70" s="1"/>
    </row>
    <row r="71" spans="1:12" x14ac:dyDescent="0.2">
      <c r="A71" s="1"/>
      <c r="B71" s="1"/>
      <c r="C71" s="1"/>
      <c r="D71" s="1"/>
      <c r="E71" s="5"/>
      <c r="F71" s="5"/>
      <c r="G71" s="292"/>
      <c r="H71" s="1"/>
      <c r="I71" s="1"/>
      <c r="J71" s="1"/>
      <c r="K71" s="1"/>
      <c r="L71" s="1"/>
    </row>
    <row r="72" spans="1:12" x14ac:dyDescent="0.2">
      <c r="A72" s="1"/>
      <c r="B72" s="1"/>
      <c r="C72" s="1"/>
      <c r="D72" s="1"/>
      <c r="E72" s="5"/>
      <c r="F72" s="5"/>
      <c r="G72" s="292"/>
      <c r="H72" s="1"/>
      <c r="I72" s="1"/>
      <c r="J72" s="1"/>
      <c r="K72" s="1"/>
      <c r="L72" s="1"/>
    </row>
    <row r="73" spans="1:12" x14ac:dyDescent="0.2">
      <c r="A73" s="1"/>
      <c r="B73" s="1"/>
      <c r="C73" s="1"/>
      <c r="D73" s="1"/>
      <c r="E73" s="5"/>
      <c r="F73" s="5"/>
      <c r="G73" s="292"/>
      <c r="H73" s="1"/>
      <c r="I73" s="1"/>
      <c r="J73" s="1"/>
      <c r="K73" s="1"/>
      <c r="L73" s="1"/>
    </row>
    <row r="74" spans="1:12" x14ac:dyDescent="0.2">
      <c r="A74" s="1"/>
      <c r="B74" s="1"/>
      <c r="C74" s="1"/>
      <c r="D74" s="1"/>
      <c r="E74" s="5"/>
      <c r="F74" s="5"/>
      <c r="G74" s="292"/>
      <c r="H74" s="1"/>
      <c r="I74" s="1"/>
      <c r="J74" s="1"/>
      <c r="K74" s="1"/>
      <c r="L74" s="1"/>
    </row>
    <row r="75" spans="1:12" x14ac:dyDescent="0.2">
      <c r="A75" s="1"/>
      <c r="B75" s="1"/>
      <c r="C75" s="1"/>
      <c r="D75" s="1"/>
      <c r="E75" s="5"/>
      <c r="F75" s="5"/>
      <c r="G75" s="292"/>
      <c r="H75" s="1"/>
      <c r="I75" s="1"/>
      <c r="J75" s="1"/>
      <c r="K75" s="1"/>
      <c r="L75" s="1"/>
    </row>
    <row r="76" spans="1:12" x14ac:dyDescent="0.2">
      <c r="A76" s="1"/>
      <c r="B76" s="1"/>
      <c r="C76" s="1"/>
      <c r="D76" s="1"/>
      <c r="E76" s="5"/>
      <c r="F76" s="5"/>
      <c r="G76" s="292"/>
      <c r="H76" s="1"/>
      <c r="I76" s="1"/>
      <c r="J76" s="1"/>
      <c r="K76" s="1"/>
      <c r="L76" s="1"/>
    </row>
    <row r="77" spans="1:12" x14ac:dyDescent="0.2">
      <c r="A77" s="1"/>
      <c r="B77" s="1"/>
      <c r="C77" s="1"/>
      <c r="D77" s="1"/>
      <c r="E77" s="5"/>
      <c r="F77" s="5"/>
      <c r="G77" s="292"/>
      <c r="H77" s="1"/>
      <c r="I77" s="1"/>
      <c r="J77" s="1"/>
      <c r="K77" s="1"/>
      <c r="L77" s="1"/>
    </row>
    <row r="78" spans="1:12" x14ac:dyDescent="0.2">
      <c r="A78" s="1"/>
      <c r="B78" s="1"/>
      <c r="C78" s="1"/>
      <c r="D78" s="1"/>
      <c r="E78" s="5"/>
      <c r="F78" s="5"/>
      <c r="G78" s="292"/>
      <c r="H78" s="1"/>
      <c r="I78" s="1"/>
      <c r="J78" s="1"/>
      <c r="K78" s="1"/>
      <c r="L78" s="1"/>
    </row>
    <row r="79" spans="1:12" x14ac:dyDescent="0.2">
      <c r="A79" s="1"/>
      <c r="B79" s="1"/>
      <c r="C79" s="1"/>
      <c r="D79" s="1"/>
      <c r="E79" s="5"/>
      <c r="F79" s="5"/>
      <c r="G79" s="292"/>
      <c r="H79" s="1"/>
      <c r="I79" s="1"/>
      <c r="J79" s="1"/>
      <c r="K79" s="1"/>
      <c r="L79" s="1"/>
    </row>
    <row r="80" spans="1:12" x14ac:dyDescent="0.2">
      <c r="A80" s="1"/>
      <c r="B80" s="1"/>
      <c r="C80" s="1"/>
      <c r="D80" s="1"/>
      <c r="E80" s="5"/>
      <c r="F80" s="5"/>
      <c r="G80" s="292"/>
      <c r="H80" s="1"/>
      <c r="I80" s="1"/>
      <c r="J80" s="1"/>
      <c r="K80" s="1"/>
      <c r="L80" s="1"/>
    </row>
    <row r="81" spans="1:12" x14ac:dyDescent="0.2">
      <c r="A81" s="1"/>
      <c r="B81" s="1"/>
      <c r="C81" s="1"/>
      <c r="D81" s="1"/>
      <c r="E81" s="5"/>
      <c r="F81" s="5"/>
      <c r="G81" s="292"/>
      <c r="H81" s="1"/>
      <c r="I81" s="1"/>
      <c r="J81" s="1"/>
      <c r="K81" s="1"/>
      <c r="L81" s="1"/>
    </row>
    <row r="82" spans="1:12" x14ac:dyDescent="0.2">
      <c r="A82" s="1"/>
      <c r="B82" s="1"/>
      <c r="C82" s="1"/>
      <c r="D82" s="1"/>
      <c r="E82" s="5"/>
      <c r="F82" s="5"/>
      <c r="G82" s="292"/>
      <c r="H82" s="1"/>
      <c r="I82" s="1"/>
      <c r="J82" s="1"/>
      <c r="K82" s="1"/>
      <c r="L82" s="1"/>
    </row>
    <row r="83" spans="1:12" x14ac:dyDescent="0.2">
      <c r="A83" s="1"/>
      <c r="B83" s="1"/>
      <c r="C83" s="1"/>
      <c r="D83" s="1"/>
      <c r="E83" s="5"/>
      <c r="F83" s="5"/>
      <c r="G83" s="292"/>
      <c r="H83" s="1"/>
      <c r="I83" s="1"/>
      <c r="J83" s="1"/>
      <c r="K83" s="1"/>
      <c r="L83" s="1"/>
    </row>
    <row r="84" spans="1:12" x14ac:dyDescent="0.2">
      <c r="A84" s="1"/>
      <c r="B84" s="1"/>
      <c r="C84" s="1"/>
      <c r="D84" s="1"/>
      <c r="E84" s="5"/>
      <c r="F84" s="5"/>
      <c r="G84" s="292"/>
      <c r="H84" s="1"/>
      <c r="I84" s="1"/>
      <c r="J84" s="1"/>
      <c r="K84" s="1"/>
      <c r="L84" s="1"/>
    </row>
    <row r="85" spans="1:12" x14ac:dyDescent="0.2">
      <c r="A85" s="1"/>
      <c r="B85" s="1"/>
      <c r="C85" s="1"/>
      <c r="D85" s="1"/>
      <c r="E85" s="5"/>
      <c r="F85" s="5"/>
      <c r="G85" s="292"/>
      <c r="H85" s="1"/>
      <c r="I85" s="1"/>
      <c r="J85" s="1"/>
      <c r="K85" s="1"/>
      <c r="L85" s="1"/>
    </row>
    <row r="86" spans="1:12" x14ac:dyDescent="0.2">
      <c r="A86" s="1"/>
      <c r="B86" s="1"/>
      <c r="C86" s="1"/>
      <c r="D86" s="1"/>
      <c r="E86" s="5"/>
      <c r="F86" s="5"/>
      <c r="G86" s="292"/>
      <c r="H86" s="1"/>
      <c r="I86" s="1"/>
      <c r="J86" s="1"/>
      <c r="K86" s="1"/>
      <c r="L86" s="1"/>
    </row>
    <row r="87" spans="1:12" x14ac:dyDescent="0.2">
      <c r="A87" s="1"/>
      <c r="B87" s="1"/>
      <c r="C87" s="1"/>
      <c r="D87" s="1"/>
      <c r="E87" s="5"/>
      <c r="F87" s="5"/>
      <c r="G87" s="292"/>
      <c r="H87" s="1"/>
      <c r="I87" s="1"/>
      <c r="J87" s="1"/>
      <c r="K87" s="1"/>
      <c r="L87" s="1"/>
    </row>
    <row r="88" spans="1:12" x14ac:dyDescent="0.2">
      <c r="A88" s="1"/>
      <c r="B88" s="1"/>
      <c r="C88" s="1"/>
      <c r="D88" s="1"/>
      <c r="E88" s="5"/>
      <c r="F88" s="5"/>
      <c r="G88" s="292"/>
      <c r="H88" s="1"/>
      <c r="I88" s="1"/>
      <c r="J88" s="1"/>
      <c r="K88" s="1"/>
      <c r="L88" s="1"/>
    </row>
    <row r="89" spans="1:12" x14ac:dyDescent="0.2">
      <c r="A89" s="1"/>
      <c r="B89" s="1"/>
      <c r="C89" s="1"/>
      <c r="D89" s="1"/>
      <c r="E89" s="5"/>
      <c r="F89" s="5"/>
      <c r="G89" s="292"/>
      <c r="H89" s="1"/>
      <c r="I89" s="1"/>
      <c r="J89" s="1"/>
      <c r="K89" s="1"/>
      <c r="L89" s="1"/>
    </row>
    <row r="90" spans="1:12" x14ac:dyDescent="0.2">
      <c r="A90" s="1"/>
      <c r="B90" s="1"/>
      <c r="C90" s="1"/>
      <c r="D90" s="1"/>
      <c r="E90" s="5"/>
      <c r="F90" s="5"/>
      <c r="G90" s="292"/>
      <c r="H90" s="1"/>
      <c r="I90" s="1"/>
      <c r="J90" s="1"/>
      <c r="K90" s="1"/>
      <c r="L90" s="1"/>
    </row>
    <row r="91" spans="1:12" x14ac:dyDescent="0.2">
      <c r="A91" s="1"/>
      <c r="B91" s="1"/>
      <c r="C91" s="1"/>
      <c r="D91" s="1"/>
      <c r="E91" s="5"/>
      <c r="F91" s="5"/>
      <c r="G91" s="292"/>
      <c r="H91" s="1"/>
      <c r="I91" s="1"/>
      <c r="J91" s="1"/>
      <c r="K91" s="1"/>
      <c r="L91" s="1"/>
    </row>
    <row r="92" spans="1:12" x14ac:dyDescent="0.2">
      <c r="A92" s="1"/>
      <c r="B92" s="1"/>
      <c r="C92" s="1"/>
      <c r="D92" s="1"/>
      <c r="E92" s="5"/>
      <c r="F92" s="5"/>
      <c r="G92" s="292"/>
      <c r="H92" s="1"/>
      <c r="I92" s="1"/>
      <c r="J92" s="1"/>
      <c r="K92" s="1"/>
      <c r="L92" s="1"/>
    </row>
    <row r="93" spans="1:12" x14ac:dyDescent="0.2">
      <c r="A93" s="1"/>
      <c r="B93" s="1"/>
      <c r="C93" s="1"/>
      <c r="D93" s="1"/>
      <c r="E93" s="5"/>
      <c r="F93" s="5"/>
      <c r="G93" s="292"/>
      <c r="H93" s="1"/>
      <c r="I93" s="1"/>
      <c r="J93" s="1"/>
      <c r="K93" s="1"/>
      <c r="L93" s="1"/>
    </row>
    <row r="94" spans="1:12" x14ac:dyDescent="0.2">
      <c r="A94" s="1"/>
      <c r="B94" s="1"/>
      <c r="C94" s="1"/>
      <c r="D94" s="1"/>
      <c r="E94" s="5"/>
      <c r="F94" s="5"/>
      <c r="G94" s="292"/>
      <c r="H94" s="1"/>
      <c r="I94" s="1"/>
      <c r="J94" s="1"/>
      <c r="K94" s="1"/>
      <c r="L94" s="1"/>
    </row>
    <row r="95" spans="1:12" x14ac:dyDescent="0.2">
      <c r="A95" s="1"/>
      <c r="B95" s="1"/>
      <c r="C95" s="1"/>
      <c r="D95" s="1"/>
      <c r="E95" s="5"/>
      <c r="F95" s="5"/>
      <c r="G95" s="292"/>
      <c r="H95" s="1"/>
      <c r="I95" s="1"/>
      <c r="J95" s="1"/>
      <c r="K95" s="1"/>
      <c r="L95" s="1"/>
    </row>
    <row r="96" spans="1:12" x14ac:dyDescent="0.2">
      <c r="A96" s="1"/>
      <c r="B96" s="1"/>
      <c r="C96" s="1"/>
      <c r="D96" s="1"/>
      <c r="E96" s="5"/>
      <c r="F96" s="5"/>
      <c r="G96" s="292"/>
      <c r="H96" s="1"/>
      <c r="I96" s="1"/>
      <c r="J96" s="1"/>
      <c r="K96" s="1"/>
      <c r="L96" s="1"/>
    </row>
    <row r="97" spans="1:12" x14ac:dyDescent="0.2">
      <c r="A97" s="1"/>
      <c r="B97" s="1"/>
      <c r="C97" s="1"/>
      <c r="D97" s="1"/>
      <c r="E97" s="5"/>
      <c r="F97" s="5"/>
      <c r="G97" s="292"/>
      <c r="H97" s="1"/>
      <c r="I97" s="1"/>
      <c r="J97" s="1"/>
      <c r="K97" s="1"/>
      <c r="L97" s="1"/>
    </row>
    <row r="98" spans="1:12" x14ac:dyDescent="0.2">
      <c r="A98" s="1"/>
      <c r="B98" s="1"/>
      <c r="C98" s="1"/>
      <c r="D98" s="1"/>
      <c r="E98" s="5"/>
      <c r="F98" s="5"/>
      <c r="G98" s="292"/>
      <c r="H98" s="1"/>
      <c r="I98" s="1"/>
      <c r="J98" s="1"/>
      <c r="K98" s="1"/>
      <c r="L98" s="1"/>
    </row>
    <row r="99" spans="1:12" x14ac:dyDescent="0.2">
      <c r="A99" s="1"/>
      <c r="B99" s="1"/>
      <c r="C99" s="1"/>
      <c r="D99" s="1"/>
      <c r="E99" s="5"/>
      <c r="F99" s="5"/>
      <c r="G99" s="292"/>
      <c r="H99" s="1"/>
      <c r="I99" s="1"/>
      <c r="J99" s="1"/>
      <c r="K99" s="1"/>
      <c r="L99" s="1"/>
    </row>
    <row r="100" spans="1:12" x14ac:dyDescent="0.2">
      <c r="A100" s="1"/>
      <c r="B100" s="1"/>
      <c r="C100" s="1"/>
      <c r="D100" s="1"/>
      <c r="E100" s="5"/>
      <c r="F100" s="5"/>
      <c r="G100" s="292"/>
      <c r="H100" s="1"/>
      <c r="I100" s="1"/>
      <c r="J100" s="1"/>
      <c r="K100" s="1"/>
      <c r="L100" s="1"/>
    </row>
    <row r="101" spans="1:12" x14ac:dyDescent="0.2">
      <c r="A101" s="1"/>
      <c r="B101" s="1"/>
      <c r="C101" s="1"/>
      <c r="D101" s="1"/>
      <c r="E101" s="5"/>
      <c r="F101" s="5"/>
      <c r="G101" s="292"/>
      <c r="H101" s="1"/>
      <c r="I101" s="1"/>
      <c r="J101" s="1"/>
      <c r="K101" s="1"/>
      <c r="L101" s="1"/>
    </row>
    <row r="102" spans="1:12" x14ac:dyDescent="0.2">
      <c r="A102" s="1"/>
      <c r="B102" s="1"/>
      <c r="C102" s="1"/>
      <c r="D102" s="1"/>
      <c r="E102" s="5"/>
      <c r="F102" s="5"/>
      <c r="G102" s="292"/>
      <c r="H102" s="1"/>
      <c r="I102" s="1"/>
      <c r="J102" s="1"/>
      <c r="K102" s="1"/>
      <c r="L102" s="1"/>
    </row>
    <row r="103" spans="1:12" x14ac:dyDescent="0.2">
      <c r="A103" s="1"/>
      <c r="B103" s="1"/>
      <c r="C103" s="1"/>
      <c r="D103" s="1"/>
      <c r="E103" s="5"/>
      <c r="F103" s="5"/>
      <c r="G103" s="292"/>
      <c r="H103" s="1"/>
      <c r="I103" s="1"/>
      <c r="J103" s="1"/>
      <c r="K103" s="1"/>
      <c r="L103" s="1"/>
    </row>
    <row r="104" spans="1:12" x14ac:dyDescent="0.2">
      <c r="A104" s="1"/>
      <c r="B104" s="1"/>
      <c r="C104" s="1"/>
      <c r="D104" s="1"/>
      <c r="E104" s="5"/>
      <c r="F104" s="5"/>
      <c r="G104" s="292"/>
      <c r="H104" s="1"/>
      <c r="I104" s="1"/>
      <c r="J104" s="1"/>
      <c r="K104" s="1"/>
      <c r="L104" s="1"/>
    </row>
    <row r="105" spans="1:12" x14ac:dyDescent="0.2">
      <c r="A105" s="1"/>
      <c r="B105" s="1"/>
      <c r="C105" s="1"/>
      <c r="D105" s="1"/>
      <c r="E105" s="5"/>
      <c r="F105" s="5"/>
      <c r="G105" s="292"/>
      <c r="H105" s="1"/>
      <c r="I105" s="1"/>
      <c r="J105" s="1"/>
      <c r="K105" s="1"/>
      <c r="L105" s="1"/>
    </row>
    <row r="106" spans="1:12" x14ac:dyDescent="0.2">
      <c r="A106" s="1"/>
      <c r="B106" s="1"/>
      <c r="C106" s="1"/>
      <c r="D106" s="1"/>
      <c r="E106" s="5"/>
      <c r="F106" s="5"/>
      <c r="G106" s="292"/>
      <c r="H106" s="1"/>
      <c r="I106" s="1"/>
      <c r="J106" s="1"/>
      <c r="K106" s="1"/>
      <c r="L106" s="1"/>
    </row>
    <row r="107" spans="1:12" x14ac:dyDescent="0.2">
      <c r="A107" s="1"/>
      <c r="B107" s="1"/>
      <c r="C107" s="1"/>
      <c r="D107" s="1"/>
      <c r="E107" s="5"/>
      <c r="F107" s="5"/>
      <c r="G107" s="292"/>
      <c r="H107" s="1"/>
      <c r="I107" s="1"/>
      <c r="J107" s="1"/>
      <c r="K107" s="1"/>
      <c r="L107" s="1"/>
    </row>
    <row r="108" spans="1:12" x14ac:dyDescent="0.2">
      <c r="A108" s="1"/>
      <c r="B108" s="1"/>
      <c r="C108" s="1"/>
      <c r="D108" s="1"/>
      <c r="E108" s="5"/>
      <c r="F108" s="5"/>
      <c r="G108" s="292"/>
      <c r="H108" s="1"/>
      <c r="I108" s="1"/>
      <c r="J108" s="1"/>
      <c r="K108" s="1"/>
      <c r="L108" s="1"/>
    </row>
    <row r="109" spans="1:12" x14ac:dyDescent="0.2">
      <c r="A109" s="1"/>
      <c r="B109" s="1"/>
      <c r="C109" s="1"/>
      <c r="D109" s="1"/>
      <c r="E109" s="5"/>
      <c r="F109" s="5"/>
      <c r="G109" s="292"/>
      <c r="H109" s="1"/>
      <c r="I109" s="1"/>
      <c r="J109" s="1"/>
      <c r="K109" s="1"/>
      <c r="L109" s="1"/>
    </row>
    <row r="110" spans="1:12" x14ac:dyDescent="0.2">
      <c r="A110" s="1"/>
      <c r="B110" s="1"/>
      <c r="C110" s="1"/>
      <c r="D110" s="1"/>
      <c r="E110" s="5"/>
      <c r="F110" s="5"/>
      <c r="G110" s="292"/>
      <c r="H110" s="1"/>
      <c r="I110" s="1"/>
      <c r="J110" s="1"/>
      <c r="K110" s="1"/>
      <c r="L110" s="1"/>
    </row>
    <row r="111" spans="1:12" x14ac:dyDescent="0.2">
      <c r="A111" s="1"/>
      <c r="B111" s="1"/>
      <c r="C111" s="1"/>
      <c r="D111" s="1"/>
      <c r="E111" s="5"/>
      <c r="F111" s="5"/>
      <c r="G111" s="292"/>
      <c r="H111" s="1"/>
      <c r="I111" s="1"/>
      <c r="J111" s="1"/>
      <c r="K111" s="1"/>
      <c r="L111" s="1"/>
    </row>
    <row r="112" spans="1:12" x14ac:dyDescent="0.2">
      <c r="A112" s="1"/>
      <c r="B112" s="1"/>
      <c r="C112" s="1"/>
      <c r="D112" s="1"/>
      <c r="E112" s="5"/>
      <c r="F112" s="5"/>
      <c r="G112" s="292"/>
      <c r="H112" s="1"/>
      <c r="I112" s="1"/>
      <c r="J112" s="1"/>
      <c r="K112" s="1"/>
      <c r="L112" s="1"/>
    </row>
    <row r="113" spans="1:12" x14ac:dyDescent="0.2">
      <c r="A113" s="1"/>
      <c r="B113" s="1"/>
      <c r="C113" s="1"/>
      <c r="D113" s="1"/>
      <c r="E113" s="5"/>
      <c r="F113" s="5"/>
      <c r="G113" s="292"/>
      <c r="H113" s="1"/>
      <c r="I113" s="1"/>
      <c r="J113" s="1"/>
      <c r="K113" s="1"/>
      <c r="L113" s="1"/>
    </row>
    <row r="114" spans="1:12" x14ac:dyDescent="0.2">
      <c r="A114" s="1"/>
      <c r="B114" s="1"/>
      <c r="C114" s="1"/>
      <c r="D114" s="1"/>
      <c r="E114" s="5"/>
      <c r="F114" s="5"/>
      <c r="G114" s="292"/>
      <c r="H114" s="1"/>
      <c r="I114" s="1"/>
      <c r="J114" s="1"/>
      <c r="K114" s="1"/>
      <c r="L114" s="1"/>
    </row>
    <row r="115" spans="1:12" x14ac:dyDescent="0.2">
      <c r="A115" s="1"/>
      <c r="B115" s="1"/>
      <c r="C115" s="1"/>
      <c r="D115" s="1"/>
      <c r="E115" s="5"/>
      <c r="F115" s="5"/>
      <c r="G115" s="292"/>
      <c r="H115" s="1"/>
      <c r="I115" s="1"/>
      <c r="J115" s="1"/>
      <c r="K115" s="1"/>
      <c r="L115" s="1"/>
    </row>
    <row r="116" spans="1:12" x14ac:dyDescent="0.2">
      <c r="A116" s="1"/>
      <c r="B116" s="1"/>
      <c r="C116" s="1"/>
      <c r="D116" s="1"/>
      <c r="E116" s="5"/>
      <c r="F116" s="5"/>
      <c r="G116" s="292"/>
      <c r="H116" s="1"/>
      <c r="I116" s="1"/>
      <c r="J116" s="1"/>
      <c r="K116" s="1"/>
      <c r="L116" s="1"/>
    </row>
    <row r="117" spans="1:12" x14ac:dyDescent="0.2">
      <c r="A117" s="1"/>
      <c r="B117" s="1"/>
      <c r="C117" s="1"/>
      <c r="D117" s="1"/>
      <c r="E117" s="5"/>
      <c r="F117" s="5"/>
      <c r="G117" s="292"/>
      <c r="H117" s="1"/>
      <c r="I117" s="1"/>
      <c r="J117" s="1"/>
      <c r="K117" s="1"/>
      <c r="L117" s="1"/>
    </row>
    <row r="118" spans="1:12" x14ac:dyDescent="0.2">
      <c r="A118" s="1"/>
      <c r="B118" s="1"/>
      <c r="C118" s="1"/>
      <c r="D118" s="1"/>
      <c r="E118" s="5"/>
      <c r="F118" s="5"/>
      <c r="G118" s="292"/>
      <c r="H118" s="1"/>
      <c r="I118" s="1"/>
      <c r="J118" s="1"/>
      <c r="K118" s="1"/>
      <c r="L118" s="1"/>
    </row>
    <row r="119" spans="1:12" x14ac:dyDescent="0.2">
      <c r="A119" s="1"/>
      <c r="B119" s="1"/>
      <c r="C119" s="1"/>
      <c r="D119" s="1"/>
      <c r="E119" s="5"/>
      <c r="F119" s="5"/>
      <c r="G119" s="292"/>
      <c r="H119" s="1"/>
      <c r="I119" s="1"/>
      <c r="J119" s="1"/>
      <c r="K119" s="1"/>
      <c r="L119" s="1"/>
    </row>
    <row r="120" spans="1:12" x14ac:dyDescent="0.2">
      <c r="A120" s="1"/>
      <c r="B120" s="1"/>
      <c r="C120" s="1"/>
      <c r="D120" s="1"/>
      <c r="E120" s="5"/>
      <c r="F120" s="5"/>
      <c r="G120" s="292"/>
      <c r="H120" s="1"/>
      <c r="I120" s="1"/>
      <c r="J120" s="1"/>
      <c r="K120" s="1"/>
      <c r="L120" s="1"/>
    </row>
    <row r="121" spans="1:12" x14ac:dyDescent="0.2">
      <c r="A121" s="1"/>
      <c r="B121" s="1"/>
      <c r="C121" s="1"/>
      <c r="D121" s="1"/>
      <c r="E121" s="5"/>
      <c r="F121" s="5"/>
      <c r="G121" s="292"/>
      <c r="H121" s="1"/>
      <c r="I121" s="1"/>
      <c r="J121" s="1"/>
      <c r="K121" s="1"/>
      <c r="L121" s="1"/>
    </row>
    <row r="122" spans="1:12" x14ac:dyDescent="0.2">
      <c r="A122" s="1"/>
      <c r="B122" s="1"/>
      <c r="C122" s="1"/>
      <c r="D122" s="1"/>
      <c r="E122" s="5"/>
      <c r="F122" s="5"/>
      <c r="G122" s="292"/>
      <c r="H122" s="1"/>
      <c r="I122" s="1"/>
      <c r="J122" s="1"/>
      <c r="K122" s="1"/>
      <c r="L122" s="1"/>
    </row>
    <row r="123" spans="1:12" x14ac:dyDescent="0.2">
      <c r="A123" s="1"/>
      <c r="B123" s="1"/>
      <c r="C123" s="1"/>
      <c r="D123" s="1"/>
      <c r="E123" s="5"/>
      <c r="F123" s="5"/>
      <c r="G123" s="292"/>
      <c r="H123" s="1"/>
      <c r="I123" s="1"/>
      <c r="J123" s="1"/>
      <c r="K123" s="1"/>
      <c r="L123" s="1"/>
    </row>
    <row r="124" spans="1:12" x14ac:dyDescent="0.2">
      <c r="A124" s="1"/>
      <c r="B124" s="1"/>
      <c r="C124" s="1"/>
      <c r="D124" s="1"/>
      <c r="E124" s="5"/>
      <c r="F124" s="5"/>
      <c r="G124" s="292"/>
      <c r="H124" s="1"/>
      <c r="I124" s="1"/>
      <c r="J124" s="1"/>
      <c r="K124" s="1"/>
      <c r="L124" s="1"/>
    </row>
    <row r="125" spans="1:12" x14ac:dyDescent="0.2">
      <c r="A125" s="1"/>
      <c r="B125" s="1"/>
      <c r="C125" s="1"/>
      <c r="D125" s="1"/>
      <c r="E125" s="5"/>
      <c r="F125" s="5"/>
      <c r="G125" s="292"/>
      <c r="H125" s="1"/>
      <c r="I125" s="1"/>
      <c r="J125" s="1"/>
      <c r="K125" s="1"/>
      <c r="L125" s="1"/>
    </row>
    <row r="126" spans="1:12" x14ac:dyDescent="0.2">
      <c r="A126" s="1"/>
      <c r="B126" s="1"/>
      <c r="C126" s="1"/>
      <c r="D126" s="1"/>
      <c r="E126" s="5"/>
      <c r="F126" s="5"/>
      <c r="G126" s="292"/>
      <c r="H126" s="1"/>
      <c r="I126" s="1"/>
      <c r="J126" s="1"/>
      <c r="K126" s="1"/>
      <c r="L126" s="1"/>
    </row>
    <row r="127" spans="1:12" x14ac:dyDescent="0.2">
      <c r="A127" s="1"/>
      <c r="B127" s="1"/>
      <c r="C127" s="1"/>
      <c r="D127" s="1"/>
      <c r="E127" s="5"/>
      <c r="F127" s="5"/>
      <c r="G127" s="292"/>
      <c r="H127" s="1"/>
      <c r="I127" s="1"/>
      <c r="J127" s="1"/>
      <c r="K127" s="1"/>
      <c r="L127" s="1"/>
    </row>
    <row r="128" spans="1:12" x14ac:dyDescent="0.2">
      <c r="A128" s="1"/>
      <c r="B128" s="1"/>
      <c r="C128" s="1"/>
      <c r="D128" s="1"/>
      <c r="E128" s="5"/>
      <c r="F128" s="5"/>
      <c r="G128" s="292"/>
      <c r="H128" s="1"/>
      <c r="I128" s="1"/>
      <c r="J128" s="1"/>
      <c r="K128" s="1"/>
      <c r="L128" s="1"/>
    </row>
    <row r="129" spans="1:12" x14ac:dyDescent="0.2">
      <c r="A129" s="1"/>
      <c r="B129" s="1"/>
      <c r="C129" s="1"/>
      <c r="D129" s="1"/>
      <c r="E129" s="5"/>
      <c r="F129" s="5"/>
      <c r="G129" s="292"/>
      <c r="H129" s="1"/>
      <c r="I129" s="1"/>
      <c r="J129" s="1"/>
      <c r="K129" s="1"/>
      <c r="L129" s="1"/>
    </row>
    <row r="130" spans="1:12" x14ac:dyDescent="0.2">
      <c r="A130" s="1"/>
      <c r="B130" s="1"/>
      <c r="C130" s="1"/>
      <c r="D130" s="1"/>
      <c r="E130" s="5"/>
      <c r="F130" s="5"/>
      <c r="G130" s="292"/>
      <c r="H130" s="1"/>
      <c r="I130" s="1"/>
      <c r="J130" s="1"/>
      <c r="K130" s="1"/>
      <c r="L130" s="1"/>
    </row>
    <row r="131" spans="1:12" x14ac:dyDescent="0.2">
      <c r="A131" s="1"/>
      <c r="B131" s="1"/>
      <c r="C131" s="1"/>
      <c r="D131" s="1"/>
      <c r="E131" s="5"/>
      <c r="F131" s="5"/>
      <c r="G131" s="292"/>
      <c r="H131" s="1"/>
      <c r="I131" s="1"/>
      <c r="J131" s="1"/>
      <c r="K131" s="1"/>
      <c r="L131" s="1"/>
    </row>
    <row r="132" spans="1:12" x14ac:dyDescent="0.2">
      <c r="A132" s="1"/>
      <c r="B132" s="1"/>
      <c r="C132" s="1"/>
      <c r="D132" s="1"/>
      <c r="E132" s="5"/>
      <c r="F132" s="5"/>
      <c r="G132" s="292"/>
      <c r="H132" s="1"/>
      <c r="I132" s="1"/>
      <c r="J132" s="1"/>
      <c r="K132" s="1"/>
      <c r="L132" s="1"/>
    </row>
    <row r="133" spans="1:12" x14ac:dyDescent="0.2">
      <c r="A133" s="1"/>
      <c r="B133" s="1"/>
      <c r="C133" s="1"/>
      <c r="D133" s="1"/>
      <c r="E133" s="5"/>
      <c r="F133" s="5"/>
      <c r="G133" s="292"/>
      <c r="H133" s="1"/>
      <c r="I133" s="1"/>
      <c r="J133" s="1"/>
      <c r="K133" s="1"/>
      <c r="L133" s="1"/>
    </row>
    <row r="134" spans="1:12" x14ac:dyDescent="0.2">
      <c r="A134" s="1"/>
      <c r="B134" s="1"/>
      <c r="C134" s="1"/>
      <c r="D134" s="1"/>
      <c r="E134" s="5"/>
      <c r="F134" s="5"/>
      <c r="G134" s="292"/>
      <c r="H134" s="1"/>
      <c r="I134" s="1"/>
      <c r="J134" s="1"/>
      <c r="K134" s="1"/>
      <c r="L134" s="1"/>
    </row>
    <row r="135" spans="1:12" x14ac:dyDescent="0.2">
      <c r="A135" s="1"/>
      <c r="B135" s="1"/>
      <c r="C135" s="1"/>
      <c r="D135" s="1"/>
      <c r="E135" s="5"/>
      <c r="F135" s="5"/>
      <c r="G135" s="292"/>
      <c r="H135" s="1"/>
      <c r="I135" s="1"/>
      <c r="J135" s="1"/>
      <c r="K135" s="1"/>
      <c r="L135" s="1"/>
    </row>
    <row r="136" spans="1:12" x14ac:dyDescent="0.2">
      <c r="A136" s="1"/>
      <c r="B136" s="1"/>
      <c r="C136" s="1"/>
      <c r="D136" s="1"/>
      <c r="E136" s="5"/>
      <c r="F136" s="5"/>
      <c r="G136" s="292"/>
      <c r="H136" s="1"/>
      <c r="I136" s="1"/>
      <c r="J136" s="1"/>
      <c r="K136" s="1"/>
      <c r="L136" s="1"/>
    </row>
    <row r="137" spans="1:12" x14ac:dyDescent="0.2">
      <c r="A137" s="1"/>
      <c r="B137" s="1"/>
      <c r="C137" s="1"/>
      <c r="D137" s="1"/>
      <c r="E137" s="5"/>
      <c r="F137" s="5"/>
      <c r="G137" s="292"/>
      <c r="H137" s="1"/>
      <c r="I137" s="1"/>
      <c r="J137" s="1"/>
      <c r="K137" s="1"/>
      <c r="L137" s="1"/>
    </row>
    <row r="138" spans="1:12" x14ac:dyDescent="0.2">
      <c r="A138" s="1"/>
      <c r="B138" s="1"/>
      <c r="C138" s="1"/>
      <c r="D138" s="1"/>
      <c r="E138" s="5"/>
      <c r="F138" s="5"/>
      <c r="G138" s="292"/>
      <c r="H138" s="1"/>
      <c r="I138" s="1"/>
      <c r="J138" s="1"/>
      <c r="K138" s="1"/>
      <c r="L138" s="1"/>
    </row>
    <row r="139" spans="1:12" x14ac:dyDescent="0.2">
      <c r="A139" s="1"/>
      <c r="B139" s="1"/>
      <c r="C139" s="1"/>
      <c r="D139" s="1"/>
      <c r="E139" s="5"/>
      <c r="F139" s="5"/>
      <c r="G139" s="292"/>
      <c r="H139" s="1"/>
      <c r="I139" s="1"/>
      <c r="J139" s="1"/>
      <c r="K139" s="1"/>
      <c r="L139" s="1"/>
    </row>
    <row r="140" spans="1:12" x14ac:dyDescent="0.2">
      <c r="A140" s="1"/>
      <c r="B140" s="1"/>
      <c r="C140" s="1"/>
      <c r="D140" s="1"/>
      <c r="E140" s="5"/>
      <c r="F140" s="5"/>
      <c r="G140" s="292"/>
      <c r="H140" s="1"/>
      <c r="I140" s="1"/>
      <c r="J140" s="1"/>
      <c r="K140" s="1"/>
      <c r="L140" s="1"/>
    </row>
    <row r="141" spans="1:12" x14ac:dyDescent="0.2">
      <c r="A141" s="1"/>
      <c r="B141" s="1"/>
      <c r="C141" s="1"/>
      <c r="D141" s="1"/>
      <c r="E141" s="5"/>
      <c r="F141" s="5"/>
      <c r="G141" s="292"/>
      <c r="H141" s="1"/>
      <c r="I141" s="1"/>
      <c r="J141" s="1"/>
      <c r="K141" s="1"/>
      <c r="L141" s="1"/>
    </row>
    <row r="142" spans="1:12" x14ac:dyDescent="0.2">
      <c r="A142" s="1"/>
      <c r="B142" s="1"/>
      <c r="C142" s="1"/>
      <c r="D142" s="1"/>
      <c r="E142" s="5"/>
      <c r="F142" s="5"/>
      <c r="G142" s="292"/>
      <c r="H142" s="1"/>
      <c r="I142" s="1"/>
      <c r="J142" s="1"/>
      <c r="K142" s="1"/>
      <c r="L142" s="1"/>
    </row>
    <row r="143" spans="1:12" x14ac:dyDescent="0.2">
      <c r="A143" s="1"/>
      <c r="B143" s="1"/>
      <c r="C143" s="1"/>
      <c r="D143" s="1"/>
      <c r="E143" s="5"/>
      <c r="F143" s="5"/>
      <c r="G143" s="292"/>
      <c r="H143" s="1"/>
      <c r="I143" s="1"/>
      <c r="J143" s="1"/>
      <c r="K143" s="1"/>
      <c r="L143" s="1"/>
    </row>
    <row r="144" spans="1:12" x14ac:dyDescent="0.2">
      <c r="A144" s="1"/>
      <c r="B144" s="1"/>
      <c r="C144" s="1"/>
      <c r="D144" s="1"/>
      <c r="E144" s="5"/>
      <c r="F144" s="5"/>
      <c r="G144" s="292"/>
      <c r="H144" s="1"/>
      <c r="I144" s="1"/>
      <c r="J144" s="1"/>
      <c r="K144" s="1"/>
      <c r="L144" s="1"/>
    </row>
    <row r="145" spans="1:12" x14ac:dyDescent="0.2">
      <c r="A145" s="1"/>
      <c r="B145" s="1"/>
      <c r="C145" s="1"/>
      <c r="D145" s="1"/>
      <c r="E145" s="5"/>
      <c r="F145" s="5"/>
      <c r="G145" s="292"/>
      <c r="H145" s="1"/>
      <c r="I145" s="1"/>
      <c r="J145" s="1"/>
      <c r="K145" s="1"/>
      <c r="L145" s="1"/>
    </row>
    <row r="146" spans="1:12" x14ac:dyDescent="0.2">
      <c r="A146" s="1"/>
      <c r="B146" s="1"/>
      <c r="C146" s="1"/>
      <c r="D146" s="1"/>
      <c r="E146" s="5"/>
      <c r="F146" s="5"/>
      <c r="G146" s="292"/>
      <c r="H146" s="1"/>
      <c r="I146" s="1"/>
      <c r="J146" s="1"/>
      <c r="K146" s="1"/>
      <c r="L146" s="1"/>
    </row>
    <row r="147" spans="1:12" x14ac:dyDescent="0.2">
      <c r="A147" s="1"/>
      <c r="B147" s="1"/>
      <c r="C147" s="1"/>
      <c r="D147" s="1"/>
      <c r="E147" s="5"/>
      <c r="F147" s="5"/>
      <c r="G147" s="292"/>
      <c r="H147" s="1"/>
      <c r="I147" s="1"/>
      <c r="J147" s="1"/>
      <c r="K147" s="1"/>
      <c r="L147" s="1"/>
    </row>
    <row r="148" spans="1:12" x14ac:dyDescent="0.2">
      <c r="A148" s="1"/>
      <c r="B148" s="1"/>
      <c r="C148" s="1"/>
      <c r="D148" s="1"/>
      <c r="E148" s="5"/>
      <c r="F148" s="5"/>
      <c r="G148" s="292"/>
      <c r="H148" s="1"/>
      <c r="I148" s="1"/>
      <c r="J148" s="1"/>
      <c r="K148" s="1"/>
      <c r="L148" s="1"/>
    </row>
    <row r="149" spans="1:12" x14ac:dyDescent="0.2">
      <c r="A149" s="1"/>
      <c r="B149" s="1"/>
      <c r="C149" s="1"/>
      <c r="D149" s="1"/>
      <c r="E149" s="5"/>
      <c r="F149" s="5"/>
      <c r="G149" s="292"/>
      <c r="H149" s="1"/>
      <c r="I149" s="1"/>
      <c r="J149" s="1"/>
      <c r="K149" s="1"/>
      <c r="L149" s="1"/>
    </row>
    <row r="150" spans="1:12" x14ac:dyDescent="0.2">
      <c r="A150" s="1"/>
      <c r="B150" s="1"/>
      <c r="C150" s="1"/>
      <c r="D150" s="1"/>
      <c r="E150" s="5"/>
      <c r="F150" s="5"/>
      <c r="G150" s="292"/>
      <c r="H150" s="1"/>
      <c r="I150" s="1"/>
      <c r="J150" s="1"/>
      <c r="K150" s="1"/>
      <c r="L150" s="1"/>
    </row>
    <row r="151" spans="1:12" x14ac:dyDescent="0.2">
      <c r="A151" s="1"/>
      <c r="B151" s="1"/>
      <c r="C151" s="1"/>
      <c r="D151" s="1"/>
      <c r="E151" s="5"/>
      <c r="F151" s="5"/>
      <c r="G151" s="292"/>
      <c r="H151" s="1"/>
      <c r="I151" s="1"/>
      <c r="J151" s="1"/>
      <c r="K151" s="1"/>
      <c r="L151" s="1"/>
    </row>
    <row r="152" spans="1:12" x14ac:dyDescent="0.2">
      <c r="A152" s="1"/>
      <c r="B152" s="1"/>
      <c r="C152" s="1"/>
      <c r="D152" s="1"/>
      <c r="E152" s="5"/>
      <c r="F152" s="5"/>
      <c r="G152" s="292"/>
      <c r="H152" s="1"/>
      <c r="I152" s="1"/>
      <c r="J152" s="1"/>
      <c r="K152" s="1"/>
      <c r="L152" s="1"/>
    </row>
    <row r="153" spans="1:12" x14ac:dyDescent="0.2">
      <c r="A153" s="1"/>
      <c r="B153" s="1"/>
      <c r="C153" s="1"/>
      <c r="D153" s="1"/>
      <c r="E153" s="5"/>
      <c r="F153" s="5"/>
      <c r="G153" s="292"/>
      <c r="H153" s="1"/>
      <c r="I153" s="1"/>
      <c r="J153" s="1"/>
      <c r="K153" s="1"/>
      <c r="L153" s="1"/>
    </row>
    <row r="154" spans="1:12" x14ac:dyDescent="0.2">
      <c r="A154" s="1"/>
      <c r="B154" s="1"/>
      <c r="C154" s="1"/>
      <c r="D154" s="1"/>
      <c r="E154" s="5"/>
      <c r="F154" s="5"/>
      <c r="G154" s="292"/>
      <c r="H154" s="1"/>
      <c r="I154" s="1"/>
      <c r="J154" s="1"/>
      <c r="K154" s="1"/>
      <c r="L154" s="1"/>
    </row>
    <row r="155" spans="1:12" x14ac:dyDescent="0.2">
      <c r="A155" s="1"/>
      <c r="B155" s="1"/>
      <c r="C155" s="1"/>
      <c r="D155" s="1"/>
      <c r="E155" s="5"/>
      <c r="F155" s="5"/>
      <c r="G155" s="292"/>
      <c r="H155" s="1"/>
      <c r="I155" s="1"/>
      <c r="J155" s="1"/>
      <c r="K155" s="1"/>
      <c r="L155" s="1"/>
    </row>
    <row r="156" spans="1:12" x14ac:dyDescent="0.2">
      <c r="A156" s="1"/>
      <c r="B156" s="1"/>
      <c r="C156" s="1"/>
      <c r="D156" s="1"/>
      <c r="E156" s="5"/>
      <c r="F156" s="5"/>
      <c r="G156" s="292"/>
      <c r="H156" s="1"/>
      <c r="I156" s="1"/>
      <c r="J156" s="1"/>
      <c r="K156" s="1"/>
      <c r="L156" s="1"/>
    </row>
    <row r="157" spans="1:12" x14ac:dyDescent="0.2">
      <c r="A157" s="1"/>
      <c r="B157" s="1"/>
      <c r="C157" s="1"/>
      <c r="D157" s="1"/>
      <c r="E157" s="5"/>
      <c r="F157" s="5"/>
      <c r="G157" s="292"/>
      <c r="H157" s="1"/>
      <c r="I157" s="1"/>
      <c r="J157" s="1"/>
      <c r="K157" s="1"/>
      <c r="L157" s="1"/>
    </row>
    <row r="158" spans="1:12" x14ac:dyDescent="0.2">
      <c r="A158" s="1"/>
      <c r="B158" s="1"/>
      <c r="C158" s="1"/>
      <c r="D158" s="1"/>
      <c r="E158" s="5"/>
      <c r="F158" s="5"/>
      <c r="G158" s="292"/>
      <c r="H158" s="1"/>
      <c r="I158" s="1"/>
      <c r="J158" s="1"/>
      <c r="K158" s="1"/>
      <c r="L158" s="1"/>
    </row>
    <row r="159" spans="1:12" x14ac:dyDescent="0.2">
      <c r="A159" s="1"/>
      <c r="B159" s="1"/>
      <c r="C159" s="1"/>
      <c r="D159" s="1"/>
      <c r="E159" s="5"/>
      <c r="F159" s="5"/>
      <c r="G159" s="292"/>
      <c r="H159" s="1"/>
      <c r="I159" s="1"/>
      <c r="J159" s="1"/>
      <c r="K159" s="1"/>
      <c r="L159" s="1"/>
    </row>
    <row r="160" spans="1:12" x14ac:dyDescent="0.2">
      <c r="A160" s="1"/>
      <c r="B160" s="1"/>
      <c r="C160" s="1"/>
      <c r="D160" s="1"/>
      <c r="E160" s="5"/>
      <c r="F160" s="5"/>
      <c r="G160" s="292"/>
      <c r="H160" s="1"/>
      <c r="I160" s="1"/>
      <c r="J160" s="1"/>
      <c r="K160" s="1"/>
      <c r="L160" s="1"/>
    </row>
    <row r="161" spans="1:12" x14ac:dyDescent="0.2">
      <c r="A161" s="1"/>
      <c r="B161" s="1"/>
      <c r="C161" s="1"/>
      <c r="D161" s="1"/>
      <c r="E161" s="5"/>
      <c r="F161" s="5"/>
      <c r="G161" s="292"/>
      <c r="H161" s="1"/>
      <c r="I161" s="1"/>
      <c r="J161" s="1"/>
      <c r="K161" s="1"/>
      <c r="L161" s="1"/>
    </row>
    <row r="162" spans="1:12" x14ac:dyDescent="0.2">
      <c r="A162" s="1"/>
      <c r="B162" s="1"/>
      <c r="C162" s="1"/>
      <c r="D162" s="1"/>
      <c r="E162" s="5"/>
      <c r="F162" s="5"/>
      <c r="G162" s="292"/>
      <c r="H162" s="1"/>
      <c r="I162" s="1"/>
      <c r="J162" s="1"/>
      <c r="K162" s="1"/>
      <c r="L162" s="1"/>
    </row>
    <row r="163" spans="1:12" x14ac:dyDescent="0.2">
      <c r="A163" s="1"/>
      <c r="B163" s="1"/>
      <c r="C163" s="1"/>
      <c r="D163" s="1"/>
      <c r="E163" s="5"/>
      <c r="F163" s="5"/>
      <c r="G163" s="292"/>
      <c r="H163" s="1"/>
      <c r="I163" s="1"/>
      <c r="J163" s="1"/>
      <c r="K163" s="1"/>
      <c r="L163" s="1"/>
    </row>
    <row r="164" spans="1:12" x14ac:dyDescent="0.2">
      <c r="A164" s="1"/>
      <c r="B164" s="1"/>
      <c r="C164" s="1"/>
      <c r="D164" s="1"/>
      <c r="E164" s="5"/>
      <c r="F164" s="5"/>
      <c r="G164" s="292"/>
      <c r="H164" s="1"/>
      <c r="I164" s="1"/>
      <c r="J164" s="1"/>
      <c r="K164" s="1"/>
      <c r="L164" s="1"/>
    </row>
    <row r="165" spans="1:12" x14ac:dyDescent="0.2">
      <c r="A165" s="1"/>
      <c r="B165" s="1"/>
      <c r="C165" s="1"/>
      <c r="D165" s="1"/>
      <c r="E165" s="5"/>
      <c r="F165" s="5"/>
      <c r="G165" s="292"/>
      <c r="H165" s="1"/>
      <c r="I165" s="1"/>
      <c r="J165" s="1"/>
      <c r="K165" s="1"/>
      <c r="L165" s="1"/>
    </row>
    <row r="166" spans="1:12" x14ac:dyDescent="0.2">
      <c r="A166" s="1"/>
      <c r="B166" s="1"/>
      <c r="C166" s="1"/>
      <c r="D166" s="1"/>
      <c r="E166" s="5"/>
      <c r="F166" s="5"/>
      <c r="G166" s="292"/>
      <c r="H166" s="1"/>
      <c r="I166" s="1"/>
      <c r="J166" s="1"/>
      <c r="K166" s="1"/>
      <c r="L166" s="1"/>
    </row>
    <row r="167" spans="1:12" x14ac:dyDescent="0.2">
      <c r="A167" s="1"/>
      <c r="B167" s="1"/>
      <c r="C167" s="1"/>
      <c r="D167" s="1"/>
      <c r="E167" s="5"/>
      <c r="F167" s="5"/>
      <c r="G167" s="292"/>
      <c r="H167" s="1"/>
      <c r="I167" s="1"/>
      <c r="J167" s="1"/>
      <c r="K167" s="1"/>
      <c r="L167" s="1"/>
    </row>
    <row r="168" spans="1:12" x14ac:dyDescent="0.2">
      <c r="A168" s="1"/>
      <c r="B168" s="1"/>
      <c r="C168" s="1"/>
      <c r="D168" s="1"/>
      <c r="E168" s="5"/>
      <c r="F168" s="5"/>
      <c r="G168" s="292"/>
      <c r="H168" s="1"/>
      <c r="I168" s="1"/>
      <c r="J168" s="1"/>
      <c r="K168" s="1"/>
      <c r="L168" s="1"/>
    </row>
    <row r="169" spans="1:12" x14ac:dyDescent="0.2">
      <c r="A169" s="1"/>
      <c r="B169" s="1"/>
      <c r="C169" s="1"/>
      <c r="D169" s="1"/>
      <c r="E169" s="5"/>
      <c r="F169" s="5"/>
      <c r="G169" s="292"/>
      <c r="H169" s="1"/>
      <c r="I169" s="1"/>
      <c r="J169" s="1"/>
      <c r="K169" s="1"/>
      <c r="L169" s="1"/>
    </row>
    <row r="170" spans="1:12" x14ac:dyDescent="0.2">
      <c r="A170" s="1"/>
      <c r="B170" s="1"/>
      <c r="C170" s="1"/>
      <c r="D170" s="1"/>
      <c r="E170" s="5"/>
      <c r="F170" s="5"/>
      <c r="G170" s="292"/>
      <c r="H170" s="1"/>
      <c r="I170" s="1"/>
      <c r="J170" s="1"/>
      <c r="K170" s="1"/>
      <c r="L170" s="1"/>
    </row>
    <row r="171" spans="1:12" x14ac:dyDescent="0.2">
      <c r="A171" s="1"/>
      <c r="B171" s="1"/>
      <c r="C171" s="1"/>
      <c r="D171" s="1"/>
      <c r="E171" s="5"/>
      <c r="F171" s="5"/>
      <c r="G171" s="292"/>
      <c r="H171" s="1"/>
      <c r="I171" s="1"/>
      <c r="J171" s="1"/>
      <c r="K171" s="1"/>
      <c r="L171" s="1"/>
    </row>
    <row r="172" spans="1:12" x14ac:dyDescent="0.2">
      <c r="A172" s="1"/>
      <c r="B172" s="1"/>
      <c r="C172" s="1"/>
      <c r="D172" s="1"/>
      <c r="E172" s="5"/>
      <c r="F172" s="5"/>
      <c r="G172" s="292"/>
      <c r="H172" s="1"/>
      <c r="I172" s="1"/>
      <c r="J172" s="1"/>
      <c r="K172" s="1"/>
      <c r="L172" s="1"/>
    </row>
    <row r="173" spans="1:12" x14ac:dyDescent="0.2">
      <c r="A173" s="1"/>
      <c r="B173" s="1"/>
      <c r="C173" s="1"/>
      <c r="D173" s="1"/>
      <c r="E173" s="5"/>
      <c r="F173" s="5"/>
      <c r="G173" s="292"/>
      <c r="H173" s="1"/>
      <c r="I173" s="1"/>
      <c r="J173" s="1"/>
      <c r="K173" s="1"/>
      <c r="L173" s="1"/>
    </row>
    <row r="174" spans="1:12" x14ac:dyDescent="0.2">
      <c r="A174" s="1"/>
      <c r="B174" s="1"/>
      <c r="C174" s="1"/>
      <c r="D174" s="1"/>
      <c r="E174" s="5"/>
      <c r="F174" s="5"/>
      <c r="G174" s="292"/>
      <c r="H174" s="1"/>
      <c r="I174" s="1"/>
      <c r="J174" s="1"/>
      <c r="K174" s="1"/>
      <c r="L174" s="1"/>
    </row>
    <row r="175" spans="1:12" x14ac:dyDescent="0.2">
      <c r="A175" s="1"/>
      <c r="B175" s="1"/>
      <c r="C175" s="1"/>
      <c r="D175" s="1"/>
      <c r="E175" s="5"/>
      <c r="F175" s="5"/>
      <c r="G175" s="292"/>
      <c r="H175" s="1"/>
      <c r="I175" s="1"/>
      <c r="J175" s="1"/>
      <c r="K175" s="1"/>
      <c r="L175" s="1"/>
    </row>
    <row r="176" spans="1:12" x14ac:dyDescent="0.2">
      <c r="A176" s="1"/>
      <c r="B176" s="1"/>
      <c r="C176" s="1"/>
      <c r="D176" s="1"/>
      <c r="E176" s="5"/>
      <c r="F176" s="5"/>
      <c r="G176" s="292"/>
      <c r="H176" s="1"/>
      <c r="I176" s="1"/>
      <c r="J176" s="1"/>
      <c r="K176" s="1"/>
      <c r="L176" s="1"/>
    </row>
    <row r="177" spans="1:12" x14ac:dyDescent="0.2">
      <c r="A177" s="1"/>
      <c r="B177" s="1"/>
      <c r="C177" s="1"/>
      <c r="D177" s="1"/>
      <c r="E177" s="5"/>
      <c r="F177" s="5"/>
      <c r="G177" s="292"/>
      <c r="H177" s="1"/>
      <c r="I177" s="1"/>
      <c r="J177" s="1"/>
      <c r="K177" s="1"/>
      <c r="L177" s="1"/>
    </row>
    <row r="178" spans="1:12" x14ac:dyDescent="0.2">
      <c r="A178" s="1"/>
      <c r="B178" s="1"/>
      <c r="C178" s="1"/>
      <c r="D178" s="1"/>
      <c r="E178" s="5"/>
      <c r="F178" s="5"/>
      <c r="G178" s="292"/>
      <c r="H178" s="1"/>
      <c r="I178" s="1"/>
      <c r="J178" s="1"/>
      <c r="K178" s="1"/>
      <c r="L178" s="1"/>
    </row>
    <row r="179" spans="1:12" x14ac:dyDescent="0.2">
      <c r="A179" s="1"/>
      <c r="B179" s="1"/>
      <c r="C179" s="1"/>
      <c r="D179" s="1"/>
      <c r="E179" s="5"/>
      <c r="F179" s="5"/>
      <c r="G179" s="292"/>
      <c r="H179" s="1"/>
      <c r="I179" s="1"/>
      <c r="J179" s="1"/>
      <c r="K179" s="1"/>
      <c r="L179" s="1"/>
    </row>
    <row r="180" spans="1:12" x14ac:dyDescent="0.2">
      <c r="A180" s="1"/>
      <c r="B180" s="1"/>
      <c r="C180" s="1"/>
      <c r="D180" s="1"/>
      <c r="E180" s="5"/>
      <c r="F180" s="5"/>
      <c r="G180" s="292"/>
      <c r="H180" s="1"/>
      <c r="I180" s="1"/>
      <c r="J180" s="1"/>
      <c r="K180" s="1"/>
      <c r="L180" s="1"/>
    </row>
    <row r="181" spans="1:12" x14ac:dyDescent="0.2">
      <c r="A181" s="1"/>
      <c r="B181" s="1"/>
      <c r="C181" s="1"/>
      <c r="D181" s="1"/>
      <c r="E181" s="5"/>
      <c r="F181" s="5"/>
      <c r="G181" s="292"/>
      <c r="H181" s="1"/>
      <c r="I181" s="1"/>
      <c r="J181" s="1"/>
      <c r="K181" s="1"/>
      <c r="L181" s="1"/>
    </row>
    <row r="182" spans="1:12" x14ac:dyDescent="0.2">
      <c r="A182" s="1"/>
      <c r="B182" s="1"/>
      <c r="C182" s="1"/>
      <c r="D182" s="1"/>
      <c r="E182" s="5"/>
      <c r="F182" s="5"/>
      <c r="G182" s="292"/>
      <c r="H182" s="1"/>
      <c r="I182" s="1"/>
      <c r="J182" s="1"/>
      <c r="K182" s="1"/>
      <c r="L182" s="1"/>
    </row>
    <row r="183" spans="1:12" x14ac:dyDescent="0.2">
      <c r="A183" s="1"/>
      <c r="B183" s="1"/>
      <c r="C183" s="1"/>
      <c r="D183" s="1"/>
      <c r="E183" s="5"/>
      <c r="F183" s="5"/>
      <c r="G183" s="292"/>
      <c r="H183" s="1"/>
      <c r="I183" s="1"/>
      <c r="J183" s="1"/>
      <c r="K183" s="1"/>
      <c r="L183" s="1"/>
    </row>
    <row r="184" spans="1:12" x14ac:dyDescent="0.2">
      <c r="A184" s="1"/>
      <c r="B184" s="1"/>
      <c r="C184" s="1"/>
      <c r="D184" s="1"/>
      <c r="E184" s="5"/>
      <c r="F184" s="5"/>
      <c r="G184" s="292"/>
      <c r="H184" s="1"/>
      <c r="I184" s="1"/>
      <c r="J184" s="1"/>
      <c r="K184" s="1"/>
      <c r="L184" s="1"/>
    </row>
    <row r="185" spans="1:12" x14ac:dyDescent="0.2">
      <c r="A185" s="1"/>
      <c r="B185" s="1"/>
      <c r="C185" s="1"/>
      <c r="D185" s="1"/>
      <c r="E185" s="5"/>
      <c r="F185" s="5"/>
      <c r="G185" s="292"/>
      <c r="H185" s="1"/>
      <c r="I185" s="1"/>
      <c r="J185" s="1"/>
      <c r="K185" s="1"/>
      <c r="L185" s="1"/>
    </row>
    <row r="186" spans="1:12" x14ac:dyDescent="0.2">
      <c r="A186" s="1"/>
      <c r="B186" s="1"/>
      <c r="C186" s="1"/>
      <c r="D186" s="1"/>
      <c r="E186" s="5"/>
      <c r="F186" s="5"/>
      <c r="G186" s="292"/>
      <c r="H186" s="1"/>
      <c r="I186" s="1"/>
      <c r="J186" s="1"/>
      <c r="K186" s="1"/>
      <c r="L186" s="1"/>
    </row>
    <row r="187" spans="1:12" x14ac:dyDescent="0.2">
      <c r="A187" s="1"/>
      <c r="B187" s="1"/>
      <c r="C187" s="1"/>
      <c r="D187" s="1"/>
      <c r="E187" s="5"/>
      <c r="F187" s="5"/>
      <c r="G187" s="292"/>
      <c r="H187" s="1"/>
      <c r="I187" s="1"/>
      <c r="J187" s="1"/>
      <c r="K187" s="1"/>
      <c r="L187" s="1"/>
    </row>
    <row r="188" spans="1:12" x14ac:dyDescent="0.2">
      <c r="A188" s="1"/>
      <c r="B188" s="1"/>
      <c r="C188" s="1"/>
      <c r="D188" s="1"/>
      <c r="E188" s="5"/>
      <c r="F188" s="5"/>
      <c r="G188" s="292"/>
      <c r="H188" s="1"/>
      <c r="I188" s="1"/>
      <c r="J188" s="1"/>
      <c r="K188" s="1"/>
      <c r="L188" s="1"/>
    </row>
    <row r="189" spans="1:12" x14ac:dyDescent="0.2">
      <c r="A189" s="1"/>
      <c r="B189" s="1"/>
      <c r="C189" s="1"/>
      <c r="D189" s="1"/>
      <c r="E189" s="5"/>
      <c r="F189" s="5"/>
      <c r="G189" s="292"/>
      <c r="H189" s="1"/>
      <c r="I189" s="1"/>
      <c r="J189" s="1"/>
      <c r="K189" s="1"/>
      <c r="L189" s="1"/>
    </row>
    <row r="190" spans="1:12" x14ac:dyDescent="0.2">
      <c r="A190" s="1"/>
      <c r="B190" s="1"/>
      <c r="C190" s="1"/>
      <c r="D190" s="1"/>
      <c r="E190" s="5"/>
      <c r="F190" s="5"/>
      <c r="G190" s="292"/>
      <c r="H190" s="1"/>
      <c r="I190" s="1"/>
      <c r="J190" s="1"/>
      <c r="K190" s="1"/>
      <c r="L190" s="1"/>
    </row>
    <row r="191" spans="1:12" x14ac:dyDescent="0.2">
      <c r="A191" s="1"/>
      <c r="B191" s="1"/>
      <c r="C191" s="1"/>
      <c r="D191" s="1"/>
      <c r="E191" s="5"/>
      <c r="F191" s="5"/>
      <c r="G191" s="292"/>
      <c r="H191" s="1"/>
      <c r="I191" s="1"/>
      <c r="J191" s="1"/>
      <c r="K191" s="1"/>
      <c r="L191" s="1"/>
    </row>
    <row r="192" spans="1:12" x14ac:dyDescent="0.2">
      <c r="A192" s="1"/>
      <c r="B192" s="1"/>
      <c r="C192" s="1"/>
      <c r="D192" s="1"/>
      <c r="E192" s="5"/>
      <c r="F192" s="5"/>
      <c r="G192" s="292"/>
      <c r="H192" s="1"/>
      <c r="I192" s="1"/>
      <c r="J192" s="1"/>
      <c r="K192" s="1"/>
      <c r="L192" s="1"/>
    </row>
    <row r="193" spans="1:12" x14ac:dyDescent="0.2">
      <c r="A193" s="1"/>
      <c r="B193" s="1"/>
      <c r="C193" s="1"/>
      <c r="D193" s="1"/>
      <c r="E193" s="5"/>
      <c r="F193" s="5"/>
      <c r="G193" s="292"/>
      <c r="H193" s="1"/>
      <c r="I193" s="1"/>
      <c r="J193" s="1"/>
      <c r="K193" s="1"/>
      <c r="L193" s="1"/>
    </row>
    <row r="194" spans="1:12" x14ac:dyDescent="0.2">
      <c r="A194" s="1"/>
      <c r="B194" s="1"/>
      <c r="C194" s="1"/>
      <c r="D194" s="1"/>
      <c r="E194" s="5"/>
      <c r="F194" s="5"/>
      <c r="G194" s="292"/>
      <c r="H194" s="1"/>
      <c r="I194" s="1"/>
      <c r="J194" s="1"/>
      <c r="K194" s="1"/>
      <c r="L194" s="1"/>
    </row>
    <row r="195" spans="1:12" x14ac:dyDescent="0.2">
      <c r="A195" s="1"/>
      <c r="B195" s="1"/>
      <c r="C195" s="1"/>
      <c r="D195" s="1"/>
      <c r="E195" s="5"/>
      <c r="F195" s="5"/>
      <c r="G195" s="292"/>
      <c r="H195" s="1"/>
      <c r="I195" s="1"/>
      <c r="J195" s="1"/>
      <c r="K195" s="1"/>
      <c r="L195" s="1"/>
    </row>
    <row r="196" spans="1:12" x14ac:dyDescent="0.2">
      <c r="A196" s="1"/>
      <c r="B196" s="1"/>
      <c r="C196" s="1"/>
      <c r="D196" s="1"/>
      <c r="E196" s="5"/>
      <c r="F196" s="5"/>
      <c r="G196" s="292"/>
      <c r="H196" s="1"/>
      <c r="I196" s="1"/>
      <c r="J196" s="1"/>
      <c r="K196" s="1"/>
      <c r="L196" s="1"/>
    </row>
    <row r="197" spans="1:12" x14ac:dyDescent="0.2">
      <c r="A197" s="1"/>
      <c r="B197" s="1"/>
      <c r="C197" s="1"/>
      <c r="D197" s="1"/>
      <c r="E197" s="5"/>
      <c r="F197" s="5"/>
      <c r="G197" s="292"/>
      <c r="H197" s="1"/>
      <c r="I197" s="1"/>
      <c r="J197" s="1"/>
      <c r="K197" s="1"/>
      <c r="L197" s="1"/>
    </row>
    <row r="198" spans="1:12" x14ac:dyDescent="0.2">
      <c r="A198" s="1"/>
      <c r="B198" s="1"/>
      <c r="C198" s="1"/>
      <c r="D198" s="1"/>
      <c r="E198" s="5"/>
      <c r="F198" s="5"/>
      <c r="G198" s="292"/>
      <c r="H198" s="1"/>
      <c r="I198" s="1"/>
      <c r="J198" s="1"/>
      <c r="K198" s="1"/>
      <c r="L198" s="1"/>
    </row>
    <row r="199" spans="1:12" x14ac:dyDescent="0.2">
      <c r="A199" s="1"/>
      <c r="B199" s="1"/>
      <c r="C199" s="1"/>
      <c r="D199" s="1"/>
      <c r="E199" s="5"/>
      <c r="F199" s="5"/>
      <c r="G199" s="292"/>
      <c r="H199" s="1"/>
      <c r="I199" s="1"/>
      <c r="J199" s="1"/>
      <c r="K199" s="1"/>
      <c r="L199" s="1"/>
    </row>
    <row r="200" spans="1:12" x14ac:dyDescent="0.2">
      <c r="A200" s="1"/>
      <c r="B200" s="1"/>
      <c r="C200" s="1"/>
      <c r="D200" s="1"/>
      <c r="E200" s="5"/>
      <c r="F200" s="5"/>
      <c r="G200" s="292"/>
      <c r="H200" s="1"/>
      <c r="I200" s="1"/>
      <c r="J200" s="1"/>
      <c r="K200" s="1"/>
      <c r="L200" s="1"/>
    </row>
    <row r="201" spans="1:12" x14ac:dyDescent="0.2">
      <c r="A201" s="1"/>
      <c r="B201" s="1"/>
      <c r="C201" s="1"/>
      <c r="D201" s="1"/>
      <c r="E201" s="5"/>
      <c r="F201" s="5"/>
      <c r="G201" s="292"/>
      <c r="H201" s="1"/>
      <c r="I201" s="1"/>
      <c r="J201" s="1"/>
      <c r="K201" s="1"/>
      <c r="L201" s="1"/>
    </row>
    <row r="202" spans="1:12" x14ac:dyDescent="0.2">
      <c r="A202" s="1"/>
      <c r="B202" s="1"/>
      <c r="C202" s="1"/>
      <c r="D202" s="1"/>
      <c r="E202" s="5"/>
      <c r="F202" s="5"/>
      <c r="G202" s="292"/>
      <c r="H202" s="1"/>
      <c r="I202" s="1"/>
      <c r="J202" s="1"/>
      <c r="K202" s="1"/>
      <c r="L202" s="1"/>
    </row>
    <row r="203" spans="1:12" x14ac:dyDescent="0.2">
      <c r="A203" s="1"/>
      <c r="B203" s="1"/>
      <c r="C203" s="1"/>
      <c r="D203" s="1"/>
      <c r="E203" s="5"/>
      <c r="F203" s="5"/>
      <c r="G203" s="292"/>
      <c r="H203" s="1"/>
      <c r="I203" s="1"/>
      <c r="J203" s="1"/>
      <c r="K203" s="1"/>
      <c r="L203" s="1"/>
    </row>
    <row r="204" spans="1:12" x14ac:dyDescent="0.2">
      <c r="A204" s="1"/>
      <c r="B204" s="1"/>
      <c r="C204" s="1"/>
      <c r="D204" s="1"/>
      <c r="E204" s="5"/>
      <c r="F204" s="5"/>
      <c r="G204" s="292"/>
      <c r="H204" s="1"/>
      <c r="I204" s="1"/>
      <c r="J204" s="1"/>
      <c r="K204" s="1"/>
      <c r="L204" s="1"/>
    </row>
    <row r="205" spans="1:12" x14ac:dyDescent="0.2">
      <c r="A205" s="1"/>
      <c r="B205" s="1"/>
      <c r="C205" s="1"/>
      <c r="D205" s="1"/>
      <c r="E205" s="5"/>
      <c r="F205" s="5"/>
      <c r="G205" s="292"/>
      <c r="H205" s="1"/>
      <c r="I205" s="1"/>
      <c r="J205" s="1"/>
      <c r="K205" s="1"/>
      <c r="L205" s="1"/>
    </row>
    <row r="206" spans="1:12" x14ac:dyDescent="0.2">
      <c r="A206" s="1"/>
      <c r="B206" s="1"/>
      <c r="C206" s="1"/>
      <c r="D206" s="1"/>
      <c r="E206" s="5"/>
      <c r="F206" s="5"/>
      <c r="G206" s="292"/>
      <c r="H206" s="1"/>
      <c r="I206" s="1"/>
      <c r="J206" s="1"/>
      <c r="K206" s="1"/>
      <c r="L206" s="1"/>
    </row>
    <row r="207" spans="1:12" x14ac:dyDescent="0.2">
      <c r="A207" s="1"/>
      <c r="B207" s="1"/>
      <c r="C207" s="1"/>
      <c r="D207" s="1"/>
      <c r="E207" s="5"/>
      <c r="F207" s="5"/>
      <c r="G207" s="292"/>
      <c r="H207" s="1"/>
      <c r="I207" s="1"/>
      <c r="J207" s="1"/>
      <c r="K207" s="1"/>
      <c r="L207" s="1"/>
    </row>
    <row r="208" spans="1:12" x14ac:dyDescent="0.2">
      <c r="A208" s="1"/>
      <c r="B208" s="1"/>
      <c r="C208" s="1"/>
      <c r="D208" s="1"/>
      <c r="E208" s="5"/>
      <c r="F208" s="5"/>
      <c r="G208" s="292"/>
      <c r="H208" s="1"/>
      <c r="I208" s="1"/>
      <c r="J208" s="1"/>
      <c r="K208" s="1"/>
      <c r="L208" s="1"/>
    </row>
    <row r="209" spans="1:12" x14ac:dyDescent="0.2">
      <c r="A209" s="1"/>
      <c r="B209" s="1"/>
      <c r="C209" s="1"/>
      <c r="D209" s="1"/>
      <c r="E209" s="5"/>
      <c r="F209" s="5"/>
      <c r="G209" s="292"/>
      <c r="H209" s="1"/>
      <c r="I209" s="1"/>
      <c r="J209" s="1"/>
      <c r="K209" s="1"/>
      <c r="L209" s="1"/>
    </row>
    <row r="210" spans="1:12" x14ac:dyDescent="0.2">
      <c r="A210" s="1"/>
      <c r="B210" s="1"/>
      <c r="C210" s="1"/>
      <c r="D210" s="1"/>
      <c r="E210" s="5"/>
      <c r="F210" s="5"/>
      <c r="G210" s="292"/>
      <c r="H210" s="1"/>
      <c r="I210" s="1"/>
      <c r="J210" s="1"/>
      <c r="K210" s="1"/>
      <c r="L210" s="1"/>
    </row>
    <row r="211" spans="1:12" x14ac:dyDescent="0.2">
      <c r="A211" s="1"/>
      <c r="B211" s="1"/>
      <c r="C211" s="1"/>
      <c r="D211" s="1"/>
      <c r="E211" s="5"/>
      <c r="F211" s="5"/>
      <c r="G211" s="292"/>
      <c r="H211" s="1"/>
      <c r="I211" s="1"/>
      <c r="J211" s="1"/>
      <c r="K211" s="1"/>
      <c r="L211" s="1"/>
    </row>
    <row r="212" spans="1:12" x14ac:dyDescent="0.2">
      <c r="A212" s="1"/>
      <c r="B212" s="1"/>
      <c r="C212" s="1"/>
      <c r="D212" s="1"/>
      <c r="E212" s="5"/>
      <c r="F212" s="5"/>
      <c r="G212" s="292"/>
      <c r="H212" s="1"/>
      <c r="I212" s="1"/>
      <c r="J212" s="1"/>
      <c r="K212" s="1"/>
      <c r="L212" s="1"/>
    </row>
    <row r="213" spans="1:12" x14ac:dyDescent="0.2">
      <c r="A213" s="1"/>
      <c r="B213" s="1"/>
      <c r="C213" s="1"/>
      <c r="D213" s="1"/>
      <c r="E213" s="5"/>
      <c r="F213" s="5"/>
      <c r="G213" s="292"/>
      <c r="H213" s="1"/>
      <c r="I213" s="1"/>
      <c r="J213" s="1"/>
      <c r="K213" s="1"/>
      <c r="L213" s="1"/>
    </row>
    <row r="214" spans="1:12" x14ac:dyDescent="0.2">
      <c r="A214" s="1"/>
      <c r="B214" s="1"/>
      <c r="C214" s="1"/>
      <c r="D214" s="1"/>
      <c r="E214" s="5"/>
      <c r="F214" s="5"/>
      <c r="G214" s="292"/>
      <c r="H214" s="1"/>
      <c r="I214" s="1"/>
      <c r="J214" s="1"/>
      <c r="K214" s="1"/>
      <c r="L214" s="1"/>
    </row>
    <row r="215" spans="1:12" x14ac:dyDescent="0.2">
      <c r="A215" s="1"/>
      <c r="B215" s="1"/>
      <c r="C215" s="1"/>
      <c r="D215" s="1"/>
      <c r="E215" s="5"/>
      <c r="F215" s="5"/>
      <c r="G215" s="292"/>
      <c r="H215" s="1"/>
      <c r="I215" s="1"/>
      <c r="J215" s="1"/>
      <c r="K215" s="1"/>
      <c r="L215" s="1"/>
    </row>
    <row r="216" spans="1:12" x14ac:dyDescent="0.2">
      <c r="A216" s="1"/>
      <c r="B216" s="1"/>
      <c r="C216" s="1"/>
      <c r="D216" s="1"/>
      <c r="E216" s="5"/>
      <c r="F216" s="5"/>
      <c r="G216" s="292"/>
      <c r="H216" s="1"/>
      <c r="I216" s="1"/>
      <c r="J216" s="1"/>
      <c r="K216" s="1"/>
      <c r="L216" s="1"/>
    </row>
    <row r="217" spans="1:12" x14ac:dyDescent="0.2">
      <c r="A217" s="1"/>
      <c r="B217" s="1"/>
      <c r="C217" s="1"/>
      <c r="D217" s="1"/>
      <c r="E217" s="5"/>
      <c r="F217" s="5"/>
      <c r="G217" s="292"/>
      <c r="H217" s="1"/>
      <c r="I217" s="1"/>
      <c r="J217" s="1"/>
      <c r="K217" s="1"/>
      <c r="L217" s="1"/>
    </row>
    <row r="218" spans="1:12" x14ac:dyDescent="0.2">
      <c r="A218" s="1"/>
      <c r="B218" s="1"/>
      <c r="C218" s="1"/>
      <c r="D218" s="1"/>
      <c r="E218" s="5"/>
      <c r="F218" s="5"/>
      <c r="G218" s="292"/>
      <c r="H218" s="1"/>
      <c r="I218" s="1"/>
      <c r="J218" s="1"/>
      <c r="K218" s="1"/>
      <c r="L218" s="1"/>
    </row>
    <row r="219" spans="1:12" x14ac:dyDescent="0.2">
      <c r="A219" s="1"/>
      <c r="B219" s="1"/>
      <c r="C219" s="1"/>
      <c r="D219" s="1"/>
      <c r="E219" s="5"/>
      <c r="F219" s="5"/>
      <c r="G219" s="292"/>
      <c r="H219" s="1"/>
      <c r="I219" s="1"/>
      <c r="J219" s="1"/>
      <c r="K219" s="1"/>
      <c r="L219" s="1"/>
    </row>
    <row r="220" spans="1:12" x14ac:dyDescent="0.2">
      <c r="A220" s="1"/>
      <c r="B220" s="1"/>
      <c r="C220" s="1"/>
      <c r="D220" s="1"/>
      <c r="E220" s="5"/>
      <c r="F220" s="5"/>
      <c r="G220" s="292"/>
      <c r="H220" s="1"/>
      <c r="I220" s="1"/>
      <c r="J220" s="1"/>
      <c r="K220" s="1"/>
      <c r="L220" s="1"/>
    </row>
    <row r="221" spans="1:12" x14ac:dyDescent="0.2">
      <c r="A221" s="1"/>
      <c r="B221" s="1"/>
      <c r="C221" s="1"/>
      <c r="D221" s="1"/>
      <c r="E221" s="5"/>
      <c r="F221" s="5"/>
      <c r="G221" s="292"/>
      <c r="H221" s="1"/>
      <c r="I221" s="1"/>
      <c r="J221" s="1"/>
      <c r="K221" s="1"/>
      <c r="L221" s="1"/>
    </row>
    <row r="222" spans="1:12" x14ac:dyDescent="0.2">
      <c r="A222" s="1"/>
      <c r="B222" s="1"/>
      <c r="C222" s="1"/>
      <c r="D222" s="1"/>
      <c r="E222" s="5"/>
      <c r="F222" s="5"/>
      <c r="G222" s="292"/>
      <c r="H222" s="1"/>
      <c r="I222" s="1"/>
      <c r="J222" s="1"/>
      <c r="K222" s="1"/>
      <c r="L222" s="1"/>
    </row>
    <row r="223" spans="1:12" x14ac:dyDescent="0.2">
      <c r="A223" s="1"/>
      <c r="B223" s="1"/>
      <c r="C223" s="1"/>
      <c r="D223" s="1"/>
      <c r="E223" s="5"/>
      <c r="F223" s="5"/>
      <c r="G223" s="292"/>
      <c r="H223" s="1"/>
      <c r="I223" s="1"/>
      <c r="J223" s="1"/>
      <c r="K223" s="1"/>
      <c r="L223" s="1"/>
    </row>
    <row r="224" spans="1:12" x14ac:dyDescent="0.2">
      <c r="A224" s="1"/>
      <c r="B224" s="1"/>
      <c r="C224" s="1"/>
      <c r="D224" s="1"/>
      <c r="E224" s="5"/>
      <c r="F224" s="5"/>
      <c r="G224" s="292"/>
      <c r="H224" s="1"/>
      <c r="I224" s="1"/>
      <c r="J224" s="1"/>
      <c r="K224" s="1"/>
      <c r="L224" s="1"/>
    </row>
    <row r="225" spans="1:12" x14ac:dyDescent="0.2">
      <c r="A225" s="1"/>
      <c r="B225" s="1"/>
      <c r="C225" s="1"/>
      <c r="D225" s="1"/>
      <c r="E225" s="5"/>
      <c r="F225" s="5"/>
      <c r="G225" s="292"/>
      <c r="H225" s="1"/>
      <c r="I225" s="1"/>
      <c r="J225" s="1"/>
      <c r="K225" s="1"/>
      <c r="L225" s="1"/>
    </row>
    <row r="226" spans="1:12" x14ac:dyDescent="0.2">
      <c r="A226" s="1"/>
      <c r="B226" s="1"/>
      <c r="C226" s="1"/>
      <c r="D226" s="1"/>
      <c r="E226" s="5"/>
      <c r="F226" s="5"/>
      <c r="G226" s="292"/>
      <c r="H226" s="1"/>
      <c r="I226" s="1"/>
      <c r="J226" s="1"/>
      <c r="K226" s="1"/>
      <c r="L226" s="1"/>
    </row>
    <row r="227" spans="1:12" x14ac:dyDescent="0.2">
      <c r="A227" s="1"/>
      <c r="B227" s="1"/>
      <c r="C227" s="1"/>
      <c r="D227" s="1"/>
      <c r="E227" s="5"/>
      <c r="F227" s="5"/>
      <c r="G227" s="292"/>
      <c r="H227" s="1"/>
      <c r="I227" s="1"/>
      <c r="J227" s="1"/>
      <c r="K227" s="1"/>
      <c r="L227" s="1"/>
    </row>
    <row r="228" spans="1:12" x14ac:dyDescent="0.2">
      <c r="A228" s="1"/>
      <c r="B228" s="1"/>
      <c r="C228" s="1"/>
      <c r="D228" s="1"/>
      <c r="E228" s="5"/>
      <c r="F228" s="5"/>
      <c r="G228" s="292"/>
      <c r="H228" s="1"/>
      <c r="I228" s="1"/>
      <c r="J228" s="1"/>
      <c r="K228" s="1"/>
      <c r="L228" s="1"/>
    </row>
    <row r="229" spans="1:12" x14ac:dyDescent="0.2">
      <c r="A229" s="1"/>
      <c r="B229" s="1"/>
      <c r="C229" s="1"/>
      <c r="D229" s="1"/>
      <c r="E229" s="5"/>
      <c r="F229" s="5"/>
      <c r="G229" s="292"/>
      <c r="H229" s="1"/>
      <c r="I229" s="1"/>
      <c r="J229" s="1"/>
      <c r="K229" s="1"/>
      <c r="L229" s="1"/>
    </row>
    <row r="230" spans="1:12" x14ac:dyDescent="0.2">
      <c r="A230" s="1"/>
      <c r="B230" s="1"/>
      <c r="C230" s="1"/>
      <c r="D230" s="1"/>
      <c r="E230" s="5"/>
      <c r="F230" s="5"/>
      <c r="G230" s="292"/>
      <c r="H230" s="1"/>
      <c r="I230" s="1"/>
      <c r="J230" s="1"/>
      <c r="K230" s="1"/>
      <c r="L230" s="1"/>
    </row>
    <row r="231" spans="1:12" x14ac:dyDescent="0.2">
      <c r="A231" s="1"/>
      <c r="B231" s="1"/>
      <c r="C231" s="1"/>
      <c r="D231" s="1"/>
      <c r="E231" s="5"/>
      <c r="F231" s="5"/>
      <c r="G231" s="292"/>
      <c r="H231" s="1"/>
      <c r="I231" s="1"/>
      <c r="J231" s="1"/>
      <c r="K231" s="1"/>
      <c r="L231" s="1"/>
    </row>
    <row r="232" spans="1:12" x14ac:dyDescent="0.2">
      <c r="A232" s="1"/>
      <c r="B232" s="1"/>
      <c r="C232" s="1"/>
      <c r="D232" s="1"/>
      <c r="E232" s="5"/>
      <c r="F232" s="5"/>
      <c r="G232" s="292"/>
      <c r="H232" s="1"/>
      <c r="I232" s="1"/>
      <c r="J232" s="1"/>
      <c r="K232" s="1"/>
      <c r="L232" s="1"/>
    </row>
    <row r="233" spans="1:12" x14ac:dyDescent="0.2">
      <c r="A233" s="1"/>
      <c r="B233" s="1"/>
      <c r="C233" s="1"/>
      <c r="D233" s="1"/>
      <c r="E233" s="5"/>
      <c r="F233" s="5"/>
      <c r="G233" s="292"/>
      <c r="H233" s="1"/>
      <c r="I233" s="1"/>
      <c r="J233" s="1"/>
      <c r="K233" s="1"/>
      <c r="L233" s="1"/>
    </row>
    <row r="234" spans="1:12" x14ac:dyDescent="0.2">
      <c r="A234" s="1"/>
      <c r="B234" s="1"/>
      <c r="C234" s="1"/>
      <c r="D234" s="1"/>
      <c r="E234" s="5"/>
      <c r="F234" s="5"/>
      <c r="G234" s="292"/>
      <c r="H234" s="1"/>
      <c r="I234" s="1"/>
      <c r="J234" s="1"/>
      <c r="K234" s="1"/>
      <c r="L234" s="1"/>
    </row>
    <row r="235" spans="1:12" x14ac:dyDescent="0.2">
      <c r="A235" s="1"/>
      <c r="B235" s="1"/>
      <c r="C235" s="1"/>
      <c r="D235" s="1"/>
      <c r="E235" s="5"/>
      <c r="F235" s="5"/>
      <c r="G235" s="292"/>
      <c r="H235" s="1"/>
      <c r="I235" s="1"/>
      <c r="J235" s="1"/>
      <c r="K235" s="1"/>
      <c r="L235" s="1"/>
    </row>
    <row r="236" spans="1:12" x14ac:dyDescent="0.2">
      <c r="A236" s="1"/>
      <c r="B236" s="1"/>
      <c r="C236" s="1"/>
      <c r="D236" s="1"/>
      <c r="E236" s="5"/>
      <c r="F236" s="5"/>
      <c r="G236" s="292"/>
      <c r="H236" s="1"/>
      <c r="I236" s="1"/>
      <c r="J236" s="1"/>
      <c r="K236" s="1"/>
      <c r="L236" s="1"/>
    </row>
    <row r="237" spans="1:12" x14ac:dyDescent="0.2">
      <c r="A237" s="1"/>
      <c r="B237" s="1"/>
      <c r="C237" s="1"/>
      <c r="D237" s="1"/>
      <c r="E237" s="5"/>
      <c r="F237" s="5"/>
      <c r="G237" s="292"/>
      <c r="H237" s="1"/>
      <c r="I237" s="1"/>
      <c r="J237" s="1"/>
      <c r="K237" s="1"/>
      <c r="L237" s="1"/>
    </row>
    <row r="238" spans="1:12" x14ac:dyDescent="0.2">
      <c r="A238" s="1"/>
      <c r="B238" s="1"/>
      <c r="C238" s="1"/>
      <c r="D238" s="1"/>
      <c r="E238" s="5"/>
      <c r="F238" s="5"/>
      <c r="G238" s="292"/>
      <c r="H238" s="1"/>
      <c r="I238" s="1"/>
      <c r="J238" s="1"/>
      <c r="K238" s="1"/>
      <c r="L238" s="1"/>
    </row>
    <row r="239" spans="1:12" x14ac:dyDescent="0.2">
      <c r="A239" s="1"/>
      <c r="B239" s="1"/>
      <c r="C239" s="1"/>
      <c r="D239" s="1"/>
      <c r="E239" s="5"/>
      <c r="F239" s="5"/>
      <c r="G239" s="292"/>
      <c r="H239" s="1"/>
      <c r="I239" s="1"/>
      <c r="J239" s="1"/>
      <c r="K239" s="1"/>
      <c r="L239" s="1"/>
    </row>
    <row r="240" spans="1:12" x14ac:dyDescent="0.2">
      <c r="A240" s="1"/>
      <c r="B240" s="1"/>
      <c r="C240" s="1"/>
      <c r="D240" s="1"/>
      <c r="E240" s="5"/>
      <c r="F240" s="5"/>
      <c r="G240" s="292"/>
      <c r="H240" s="1"/>
      <c r="I240" s="1"/>
      <c r="J240" s="1"/>
      <c r="K240" s="1"/>
      <c r="L240" s="1"/>
    </row>
    <row r="241" spans="1:12" x14ac:dyDescent="0.2">
      <c r="A241" s="1"/>
      <c r="B241" s="1"/>
      <c r="C241" s="1"/>
      <c r="D241" s="1"/>
      <c r="E241" s="5"/>
      <c r="F241" s="5"/>
      <c r="G241" s="292"/>
      <c r="H241" s="1"/>
      <c r="I241" s="1"/>
      <c r="J241" s="1"/>
      <c r="K241" s="1"/>
      <c r="L241" s="1"/>
    </row>
    <row r="242" spans="1:12" x14ac:dyDescent="0.2">
      <c r="A242" s="1"/>
      <c r="B242" s="1"/>
      <c r="C242" s="1"/>
      <c r="D242" s="1"/>
      <c r="E242" s="5"/>
      <c r="F242" s="5"/>
      <c r="G242" s="292"/>
      <c r="H242" s="1"/>
      <c r="I242" s="1"/>
      <c r="J242" s="1"/>
      <c r="K242" s="1"/>
      <c r="L242" s="1"/>
    </row>
    <row r="243" spans="1:12" x14ac:dyDescent="0.2">
      <c r="A243" s="1"/>
      <c r="B243" s="1"/>
      <c r="C243" s="1"/>
      <c r="D243" s="1"/>
      <c r="E243" s="5"/>
      <c r="F243" s="5"/>
      <c r="G243" s="292"/>
      <c r="H243" s="1"/>
      <c r="I243" s="1"/>
      <c r="J243" s="1"/>
      <c r="K243" s="1"/>
      <c r="L243" s="1"/>
    </row>
    <row r="244" spans="1:12" x14ac:dyDescent="0.2">
      <c r="A244" s="1"/>
      <c r="B244" s="1"/>
      <c r="C244" s="1"/>
      <c r="D244" s="1"/>
      <c r="E244" s="5"/>
      <c r="F244" s="5"/>
      <c r="G244" s="292"/>
      <c r="H244" s="1"/>
      <c r="I244" s="1"/>
      <c r="J244" s="1"/>
      <c r="K244" s="1"/>
      <c r="L244" s="1"/>
    </row>
    <row r="245" spans="1:12" x14ac:dyDescent="0.2">
      <c r="A245" s="1"/>
      <c r="B245" s="1"/>
      <c r="C245" s="1"/>
      <c r="D245" s="1"/>
      <c r="E245" s="5"/>
      <c r="F245" s="5"/>
      <c r="G245" s="292"/>
      <c r="H245" s="1"/>
      <c r="I245" s="1"/>
      <c r="J245" s="1"/>
      <c r="K245" s="1"/>
      <c r="L245" s="1"/>
    </row>
    <row r="246" spans="1:12" x14ac:dyDescent="0.2">
      <c r="A246" s="1"/>
      <c r="B246" s="1"/>
      <c r="C246" s="1"/>
      <c r="D246" s="1"/>
      <c r="E246" s="5"/>
      <c r="F246" s="5"/>
      <c r="G246" s="292"/>
      <c r="H246" s="1"/>
      <c r="I246" s="1"/>
      <c r="J246" s="1"/>
      <c r="K246" s="1"/>
      <c r="L246" s="1"/>
    </row>
    <row r="247" spans="1:12" x14ac:dyDescent="0.2">
      <c r="A247" s="1"/>
      <c r="B247" s="1"/>
      <c r="C247" s="1"/>
      <c r="D247" s="1"/>
      <c r="E247" s="5"/>
      <c r="F247" s="5"/>
      <c r="G247" s="292"/>
      <c r="H247" s="1"/>
      <c r="I247" s="1"/>
      <c r="J247" s="1"/>
      <c r="K247" s="1"/>
      <c r="L247" s="1"/>
    </row>
    <row r="248" spans="1:12" x14ac:dyDescent="0.2">
      <c r="A248" s="1"/>
      <c r="B248" s="1"/>
      <c r="C248" s="1"/>
      <c r="D248" s="1"/>
      <c r="E248" s="5"/>
      <c r="F248" s="5"/>
      <c r="G248" s="292"/>
      <c r="H248" s="1"/>
      <c r="I248" s="1"/>
      <c r="J248" s="1"/>
      <c r="K248" s="1"/>
      <c r="L248" s="1"/>
    </row>
    <row r="249" spans="1:12" x14ac:dyDescent="0.2">
      <c r="A249" s="1"/>
      <c r="B249" s="1"/>
      <c r="C249" s="1"/>
      <c r="D249" s="1"/>
      <c r="E249" s="5"/>
      <c r="F249" s="5"/>
      <c r="G249" s="292"/>
      <c r="H249" s="1"/>
      <c r="I249" s="1"/>
      <c r="J249" s="1"/>
      <c r="K249" s="1"/>
      <c r="L249" s="1"/>
    </row>
    <row r="250" spans="1:12" x14ac:dyDescent="0.2">
      <c r="A250" s="1"/>
      <c r="B250" s="1"/>
      <c r="C250" s="1"/>
      <c r="D250" s="1"/>
      <c r="E250" s="5"/>
      <c r="F250" s="5"/>
      <c r="G250" s="292"/>
      <c r="H250" s="1"/>
      <c r="I250" s="1"/>
      <c r="J250" s="1"/>
      <c r="K250" s="1"/>
      <c r="L250" s="1"/>
    </row>
    <row r="251" spans="1:12" x14ac:dyDescent="0.2">
      <c r="A251" s="1"/>
      <c r="B251" s="1"/>
      <c r="C251" s="1"/>
      <c r="D251" s="1"/>
      <c r="E251" s="5"/>
      <c r="F251" s="5"/>
      <c r="G251" s="292"/>
      <c r="H251" s="1"/>
      <c r="I251" s="1"/>
      <c r="J251" s="1"/>
      <c r="K251" s="1"/>
      <c r="L251" s="1"/>
    </row>
    <row r="252" spans="1:12" x14ac:dyDescent="0.2">
      <c r="A252" s="1"/>
      <c r="B252" s="1"/>
      <c r="C252" s="1"/>
      <c r="D252" s="1"/>
      <c r="E252" s="5"/>
      <c r="F252" s="5"/>
      <c r="G252" s="292"/>
      <c r="H252" s="1"/>
      <c r="I252" s="1"/>
      <c r="J252" s="1"/>
      <c r="K252" s="1"/>
      <c r="L252" s="1"/>
    </row>
    <row r="253" spans="1:12" x14ac:dyDescent="0.2">
      <c r="A253" s="1"/>
      <c r="B253" s="1"/>
      <c r="C253" s="1"/>
      <c r="D253" s="1"/>
      <c r="E253" s="5"/>
      <c r="F253" s="5"/>
      <c r="G253" s="292"/>
      <c r="H253" s="1"/>
      <c r="I253" s="1"/>
      <c r="J253" s="1"/>
      <c r="K253" s="1"/>
      <c r="L253" s="1"/>
    </row>
    <row r="254" spans="1:12" x14ac:dyDescent="0.2">
      <c r="A254" s="1"/>
      <c r="B254" s="1"/>
      <c r="C254" s="1"/>
      <c r="D254" s="1"/>
      <c r="E254" s="5"/>
      <c r="F254" s="5"/>
      <c r="G254" s="292"/>
      <c r="H254" s="1"/>
      <c r="I254" s="1"/>
      <c r="J254" s="1"/>
      <c r="K254" s="1"/>
      <c r="L254" s="1"/>
    </row>
    <row r="255" spans="1:12" x14ac:dyDescent="0.2">
      <c r="A255" s="1"/>
      <c r="B255" s="1"/>
      <c r="C255" s="1"/>
      <c r="D255" s="1"/>
      <c r="E255" s="5"/>
      <c r="F255" s="5"/>
      <c r="G255" s="292"/>
      <c r="H255" s="1"/>
      <c r="I255" s="1"/>
      <c r="J255" s="1"/>
      <c r="K255" s="1"/>
      <c r="L255" s="1"/>
    </row>
    <row r="256" spans="1:12" x14ac:dyDescent="0.2">
      <c r="A256" s="1"/>
      <c r="B256" s="1"/>
      <c r="C256" s="1"/>
      <c r="D256" s="1"/>
      <c r="E256" s="5"/>
      <c r="F256" s="5"/>
      <c r="G256" s="292"/>
      <c r="H256" s="1"/>
      <c r="I256" s="1"/>
      <c r="J256" s="1"/>
      <c r="K256" s="1"/>
      <c r="L256" s="1"/>
    </row>
    <row r="257" spans="1:12" x14ac:dyDescent="0.2">
      <c r="A257" s="1"/>
      <c r="B257" s="1"/>
      <c r="C257" s="1"/>
      <c r="D257" s="1"/>
      <c r="E257" s="5"/>
      <c r="F257" s="5"/>
      <c r="G257" s="292"/>
      <c r="H257" s="1"/>
      <c r="I257" s="1"/>
      <c r="J257" s="1"/>
      <c r="K257" s="1"/>
      <c r="L257" s="1"/>
    </row>
    <row r="258" spans="1:12" x14ac:dyDescent="0.2">
      <c r="A258" s="1"/>
      <c r="B258" s="1"/>
      <c r="C258" s="1"/>
      <c r="D258" s="1"/>
      <c r="E258" s="5"/>
      <c r="F258" s="5"/>
      <c r="G258" s="292"/>
      <c r="H258" s="1"/>
      <c r="I258" s="1"/>
      <c r="J258" s="1"/>
      <c r="K258" s="1"/>
      <c r="L258" s="1"/>
    </row>
    <row r="259" spans="1:12" x14ac:dyDescent="0.2">
      <c r="A259" s="1"/>
      <c r="B259" s="1"/>
      <c r="C259" s="1"/>
      <c r="D259" s="1"/>
      <c r="E259" s="5"/>
      <c r="F259" s="5"/>
      <c r="G259" s="292"/>
      <c r="H259" s="1"/>
      <c r="I259" s="1"/>
      <c r="J259" s="1"/>
      <c r="K259" s="1"/>
      <c r="L259" s="1"/>
    </row>
    <row r="260" spans="1:12" x14ac:dyDescent="0.2">
      <c r="A260" s="1"/>
      <c r="B260" s="1"/>
      <c r="C260" s="1"/>
      <c r="D260" s="1"/>
      <c r="E260" s="5"/>
      <c r="F260" s="5"/>
      <c r="G260" s="292"/>
      <c r="H260" s="1"/>
      <c r="I260" s="1"/>
      <c r="J260" s="1"/>
      <c r="K260" s="1"/>
      <c r="L260" s="1"/>
    </row>
    <row r="261" spans="1:12" x14ac:dyDescent="0.2">
      <c r="A261" s="1"/>
      <c r="B261" s="1"/>
      <c r="C261" s="1"/>
      <c r="D261" s="1"/>
      <c r="E261" s="5"/>
      <c r="F261" s="5"/>
      <c r="G261" s="292"/>
      <c r="H261" s="1"/>
      <c r="I261" s="1"/>
      <c r="J261" s="1"/>
      <c r="K261" s="1"/>
      <c r="L261" s="1"/>
    </row>
    <row r="262" spans="1:12" x14ac:dyDescent="0.2">
      <c r="A262" s="1"/>
      <c r="B262" s="1"/>
      <c r="C262" s="1"/>
      <c r="D262" s="1"/>
      <c r="E262" s="5"/>
      <c r="F262" s="5"/>
      <c r="G262" s="292"/>
      <c r="H262" s="1"/>
      <c r="I262" s="1"/>
      <c r="J262" s="1"/>
      <c r="K262" s="1"/>
      <c r="L262" s="1"/>
    </row>
    <row r="263" spans="1:12" x14ac:dyDescent="0.2">
      <c r="A263" s="1"/>
      <c r="B263" s="1"/>
      <c r="C263" s="1"/>
      <c r="D263" s="1"/>
      <c r="E263" s="5"/>
      <c r="F263" s="5"/>
      <c r="G263" s="292"/>
      <c r="H263" s="1"/>
      <c r="I263" s="1"/>
      <c r="J263" s="1"/>
      <c r="K263" s="1"/>
      <c r="L263" s="1"/>
    </row>
    <row r="264" spans="1:12" x14ac:dyDescent="0.2">
      <c r="A264" s="1"/>
      <c r="B264" s="1"/>
      <c r="C264" s="1"/>
      <c r="D264" s="1"/>
      <c r="E264" s="5"/>
      <c r="F264" s="5"/>
      <c r="G264" s="292"/>
      <c r="H264" s="1"/>
      <c r="I264" s="1"/>
      <c r="J264" s="1"/>
      <c r="K264" s="1"/>
      <c r="L264" s="1"/>
    </row>
    <row r="265" spans="1:12" x14ac:dyDescent="0.2">
      <c r="A265" s="1"/>
      <c r="B265" s="1"/>
      <c r="C265" s="1"/>
      <c r="D265" s="1"/>
      <c r="E265" s="5"/>
      <c r="F265" s="5"/>
      <c r="G265" s="292"/>
      <c r="H265" s="1"/>
      <c r="I265" s="1"/>
      <c r="J265" s="1"/>
      <c r="K265" s="1"/>
      <c r="L265" s="1"/>
    </row>
    <row r="266" spans="1:12" x14ac:dyDescent="0.2">
      <c r="A266" s="1"/>
      <c r="B266" s="1"/>
      <c r="C266" s="1"/>
      <c r="D266" s="1"/>
      <c r="E266" s="5"/>
      <c r="F266" s="5"/>
      <c r="G266" s="292"/>
      <c r="H266" s="1"/>
      <c r="I266" s="1"/>
      <c r="J266" s="1"/>
      <c r="K266" s="1"/>
      <c r="L266" s="1"/>
    </row>
    <row r="267" spans="1:12" x14ac:dyDescent="0.2">
      <c r="A267" s="1"/>
      <c r="B267" s="1"/>
      <c r="C267" s="1"/>
      <c r="D267" s="1"/>
      <c r="E267" s="5"/>
      <c r="F267" s="5"/>
      <c r="G267" s="292"/>
      <c r="H267" s="1"/>
      <c r="I267" s="1"/>
      <c r="J267" s="1"/>
      <c r="K267" s="1"/>
      <c r="L267" s="1"/>
    </row>
    <row r="268" spans="1:12" x14ac:dyDescent="0.2">
      <c r="A268" s="1"/>
      <c r="B268" s="1"/>
      <c r="C268" s="1"/>
      <c r="D268" s="1"/>
      <c r="E268" s="5"/>
      <c r="F268" s="5"/>
      <c r="G268" s="292"/>
      <c r="H268" s="1"/>
      <c r="I268" s="1"/>
      <c r="J268" s="1"/>
      <c r="K268" s="1"/>
      <c r="L268" s="1"/>
    </row>
    <row r="269" spans="1:12" x14ac:dyDescent="0.2">
      <c r="A269" s="1"/>
      <c r="B269" s="1"/>
      <c r="C269" s="1"/>
      <c r="D269" s="1"/>
      <c r="E269" s="5"/>
      <c r="F269" s="5"/>
      <c r="G269" s="292"/>
      <c r="H269" s="1"/>
      <c r="I269" s="1"/>
      <c r="J269" s="1"/>
      <c r="K269" s="1"/>
      <c r="L269" s="1"/>
    </row>
    <row r="270" spans="1:12" x14ac:dyDescent="0.2">
      <c r="A270" s="1"/>
      <c r="B270" s="1"/>
      <c r="C270" s="1"/>
      <c r="D270" s="1"/>
      <c r="E270" s="5"/>
      <c r="F270" s="5"/>
      <c r="G270" s="292"/>
      <c r="H270" s="1"/>
      <c r="I270" s="1"/>
      <c r="J270" s="1"/>
      <c r="K270" s="1"/>
      <c r="L270" s="1"/>
    </row>
    <row r="271" spans="1:12" x14ac:dyDescent="0.2">
      <c r="A271" s="1"/>
      <c r="B271" s="1"/>
      <c r="C271" s="1"/>
      <c r="D271" s="1"/>
      <c r="E271" s="5"/>
      <c r="F271" s="5"/>
      <c r="G271" s="292"/>
      <c r="H271" s="1"/>
      <c r="I271" s="1"/>
      <c r="J271" s="1"/>
      <c r="K271" s="1"/>
      <c r="L271" s="1"/>
    </row>
    <row r="272" spans="1:12" x14ac:dyDescent="0.2">
      <c r="A272" s="1"/>
      <c r="B272" s="1"/>
      <c r="C272" s="1"/>
      <c r="D272" s="1"/>
      <c r="E272" s="5"/>
      <c r="F272" s="5"/>
      <c r="G272" s="292"/>
      <c r="H272" s="1"/>
      <c r="I272" s="1"/>
      <c r="J272" s="1"/>
      <c r="K272" s="1"/>
      <c r="L272" s="1"/>
    </row>
    <row r="273" spans="1:12" x14ac:dyDescent="0.2">
      <c r="A273" s="1"/>
      <c r="B273" s="1"/>
      <c r="C273" s="1"/>
      <c r="D273" s="1"/>
      <c r="E273" s="5"/>
      <c r="F273" s="5"/>
      <c r="G273" s="292"/>
      <c r="H273" s="1"/>
      <c r="I273" s="1"/>
      <c r="J273" s="1"/>
      <c r="K273" s="1"/>
      <c r="L273" s="1"/>
    </row>
    <row r="274" spans="1:12" x14ac:dyDescent="0.2">
      <c r="A274" s="1"/>
      <c r="B274" s="1"/>
      <c r="C274" s="1"/>
      <c r="D274" s="1"/>
      <c r="E274" s="5"/>
      <c r="F274" s="5"/>
      <c r="G274" s="292"/>
      <c r="H274" s="1"/>
      <c r="I274" s="1"/>
      <c r="J274" s="1"/>
      <c r="K274" s="1"/>
      <c r="L274" s="1"/>
    </row>
    <row r="275" spans="1:12" x14ac:dyDescent="0.2">
      <c r="A275" s="1"/>
      <c r="B275" s="1"/>
      <c r="C275" s="1"/>
      <c r="D275" s="1"/>
      <c r="E275" s="5"/>
      <c r="F275" s="5"/>
      <c r="G275" s="292"/>
      <c r="H275" s="1"/>
      <c r="I275" s="1"/>
      <c r="J275" s="1"/>
      <c r="K275" s="1"/>
      <c r="L275" s="1"/>
    </row>
    <row r="276" spans="1:12" x14ac:dyDescent="0.2">
      <c r="A276" s="1"/>
      <c r="B276" s="1"/>
      <c r="C276" s="1"/>
      <c r="D276" s="1"/>
      <c r="E276" s="5"/>
      <c r="F276" s="5"/>
      <c r="G276" s="292"/>
      <c r="H276" s="1"/>
      <c r="I276" s="1"/>
      <c r="J276" s="1"/>
      <c r="K276" s="1"/>
      <c r="L276" s="1"/>
    </row>
    <row r="277" spans="1:12" x14ac:dyDescent="0.2">
      <c r="A277" s="1"/>
      <c r="B277" s="1"/>
      <c r="C277" s="1"/>
      <c r="D277" s="1"/>
      <c r="E277" s="5"/>
      <c r="F277" s="5"/>
      <c r="G277" s="292"/>
      <c r="H277" s="1"/>
      <c r="I277" s="1"/>
      <c r="J277" s="1"/>
      <c r="K277" s="1"/>
      <c r="L277" s="1"/>
    </row>
    <row r="278" spans="1:12" x14ac:dyDescent="0.2">
      <c r="A278" s="1"/>
      <c r="B278" s="1"/>
      <c r="C278" s="1"/>
      <c r="D278" s="1"/>
      <c r="E278" s="5"/>
      <c r="F278" s="5"/>
      <c r="G278" s="292"/>
      <c r="H278" s="1"/>
      <c r="I278" s="1"/>
      <c r="J278" s="1"/>
      <c r="K278" s="1"/>
      <c r="L278" s="1"/>
    </row>
    <row r="279" spans="1:12" x14ac:dyDescent="0.2">
      <c r="A279" s="1"/>
      <c r="B279" s="1"/>
      <c r="C279" s="1"/>
      <c r="D279" s="1"/>
      <c r="E279" s="5"/>
      <c r="F279" s="5"/>
      <c r="G279" s="292"/>
      <c r="H279" s="1"/>
      <c r="I279" s="1"/>
      <c r="J279" s="1"/>
      <c r="K279" s="1"/>
      <c r="L279" s="1"/>
    </row>
    <row r="280" spans="1:12" x14ac:dyDescent="0.2">
      <c r="A280" s="1"/>
      <c r="B280" s="1"/>
      <c r="C280" s="1"/>
      <c r="D280" s="1"/>
      <c r="E280" s="5"/>
      <c r="F280" s="5"/>
      <c r="G280" s="292"/>
      <c r="H280" s="1"/>
      <c r="I280" s="1"/>
      <c r="J280" s="1"/>
      <c r="K280" s="1"/>
      <c r="L280" s="1"/>
    </row>
    <row r="281" spans="1:12" x14ac:dyDescent="0.2">
      <c r="A281" s="1"/>
      <c r="B281" s="1"/>
      <c r="C281" s="1"/>
      <c r="D281" s="1"/>
      <c r="E281" s="5"/>
      <c r="F281" s="5"/>
      <c r="G281" s="292"/>
      <c r="H281" s="1"/>
      <c r="I281" s="1"/>
      <c r="J281" s="1"/>
      <c r="K281" s="1"/>
      <c r="L281" s="1"/>
    </row>
    <row r="282" spans="1:12" x14ac:dyDescent="0.2">
      <c r="A282" s="1"/>
      <c r="B282" s="1"/>
      <c r="C282" s="1"/>
      <c r="D282" s="1"/>
      <c r="E282" s="5"/>
      <c r="F282" s="5"/>
      <c r="G282" s="292"/>
      <c r="H282" s="1"/>
      <c r="I282" s="1"/>
      <c r="J282" s="1"/>
      <c r="K282" s="1"/>
      <c r="L282" s="1"/>
    </row>
    <row r="283" spans="1:12" x14ac:dyDescent="0.2">
      <c r="A283" s="1"/>
      <c r="B283" s="1"/>
      <c r="C283" s="1"/>
      <c r="D283" s="1"/>
      <c r="E283" s="5"/>
      <c r="F283" s="5"/>
      <c r="G283" s="292"/>
      <c r="H283" s="1"/>
      <c r="I283" s="1"/>
      <c r="J283" s="1"/>
      <c r="K283" s="1"/>
      <c r="L283" s="1"/>
    </row>
    <row r="284" spans="1:12" x14ac:dyDescent="0.2">
      <c r="A284" s="1"/>
      <c r="B284" s="1"/>
      <c r="C284" s="1"/>
      <c r="D284" s="1"/>
      <c r="E284" s="5"/>
      <c r="F284" s="5"/>
      <c r="G284" s="292"/>
      <c r="H284" s="1"/>
      <c r="I284" s="1"/>
      <c r="J284" s="1"/>
      <c r="K284" s="1"/>
      <c r="L284" s="1"/>
    </row>
    <row r="285" spans="1:12" x14ac:dyDescent="0.2">
      <c r="A285" s="1"/>
      <c r="B285" s="1"/>
      <c r="C285" s="1"/>
      <c r="D285" s="1"/>
      <c r="E285" s="5"/>
      <c r="F285" s="5"/>
      <c r="G285" s="292"/>
      <c r="H285" s="1"/>
      <c r="I285" s="1"/>
      <c r="J285" s="1"/>
      <c r="K285" s="1"/>
      <c r="L285" s="1"/>
    </row>
    <row r="286" spans="1:12" x14ac:dyDescent="0.2">
      <c r="A286" s="1"/>
      <c r="B286" s="1"/>
      <c r="C286" s="1"/>
      <c r="D286" s="1"/>
      <c r="E286" s="5"/>
      <c r="F286" s="5"/>
      <c r="G286" s="292"/>
      <c r="H286" s="1"/>
      <c r="I286" s="1"/>
      <c r="J286" s="1"/>
      <c r="K286" s="1"/>
      <c r="L286" s="1"/>
    </row>
    <row r="287" spans="1:12" x14ac:dyDescent="0.2">
      <c r="A287" s="1"/>
      <c r="B287" s="1"/>
      <c r="C287" s="1"/>
      <c r="D287" s="1"/>
      <c r="E287" s="5"/>
      <c r="F287" s="5"/>
      <c r="G287" s="292"/>
      <c r="H287" s="1"/>
      <c r="I287" s="1"/>
      <c r="J287" s="1"/>
      <c r="K287" s="1"/>
      <c r="L287" s="1"/>
    </row>
    <row r="288" spans="1:12" x14ac:dyDescent="0.2">
      <c r="A288" s="1"/>
      <c r="B288" s="1"/>
      <c r="C288" s="1"/>
      <c r="D288" s="1"/>
      <c r="E288" s="5"/>
      <c r="F288" s="5"/>
      <c r="G288" s="292"/>
      <c r="H288" s="1"/>
      <c r="I288" s="1"/>
      <c r="J288" s="1"/>
      <c r="K288" s="1"/>
      <c r="L288" s="1"/>
    </row>
    <row r="289" spans="1:12" x14ac:dyDescent="0.2">
      <c r="A289" s="1"/>
      <c r="B289" s="1"/>
      <c r="C289" s="1"/>
      <c r="D289" s="1"/>
      <c r="E289" s="5"/>
      <c r="F289" s="5"/>
      <c r="G289" s="292"/>
      <c r="H289" s="1"/>
      <c r="I289" s="1"/>
      <c r="J289" s="1"/>
      <c r="K289" s="1"/>
      <c r="L289" s="1"/>
    </row>
    <row r="290" spans="1:12" x14ac:dyDescent="0.2">
      <c r="A290" s="1"/>
      <c r="B290" s="1"/>
      <c r="C290" s="1"/>
      <c r="D290" s="1"/>
      <c r="E290" s="5"/>
      <c r="F290" s="5"/>
      <c r="G290" s="292"/>
      <c r="H290" s="1"/>
      <c r="I290" s="1"/>
      <c r="J290" s="1"/>
      <c r="K290" s="1"/>
      <c r="L290" s="1"/>
    </row>
    <row r="291" spans="1:12" x14ac:dyDescent="0.2">
      <c r="A291" s="1"/>
      <c r="B291" s="1"/>
      <c r="C291" s="1"/>
      <c r="D291" s="1"/>
      <c r="E291" s="5"/>
      <c r="F291" s="5"/>
      <c r="G291" s="292"/>
      <c r="H291" s="1"/>
      <c r="I291" s="1"/>
      <c r="J291" s="1"/>
      <c r="K291" s="1"/>
      <c r="L291" s="1"/>
    </row>
    <row r="292" spans="1:12" x14ac:dyDescent="0.2">
      <c r="A292" s="1"/>
      <c r="B292" s="1"/>
      <c r="C292" s="1"/>
      <c r="D292" s="1"/>
      <c r="E292" s="5"/>
      <c r="F292" s="5"/>
      <c r="G292" s="292"/>
      <c r="H292" s="1"/>
      <c r="I292" s="1"/>
      <c r="J292" s="1"/>
      <c r="K292" s="1"/>
      <c r="L292" s="1"/>
    </row>
    <row r="293" spans="1:12" x14ac:dyDescent="0.2">
      <c r="A293" s="1"/>
      <c r="B293" s="1"/>
      <c r="C293" s="1"/>
      <c r="D293" s="1"/>
      <c r="E293" s="5"/>
      <c r="F293" s="5"/>
      <c r="G293" s="292"/>
      <c r="H293" s="1"/>
      <c r="I293" s="1"/>
      <c r="J293" s="1"/>
      <c r="K293" s="1"/>
      <c r="L293" s="1"/>
    </row>
    <row r="294" spans="1:12" x14ac:dyDescent="0.2">
      <c r="A294" s="1"/>
      <c r="B294" s="1"/>
      <c r="C294" s="1"/>
      <c r="D294" s="1"/>
      <c r="E294" s="5"/>
      <c r="F294" s="5"/>
      <c r="G294" s="292"/>
      <c r="H294" s="1"/>
      <c r="I294" s="1"/>
      <c r="J294" s="1"/>
      <c r="K294" s="1"/>
      <c r="L294" s="1"/>
    </row>
    <row r="295" spans="1:12" x14ac:dyDescent="0.2">
      <c r="A295" s="1"/>
      <c r="B295" s="1"/>
      <c r="C295" s="1"/>
      <c r="D295" s="1"/>
      <c r="E295" s="5"/>
      <c r="F295" s="5"/>
      <c r="G295" s="292"/>
      <c r="H295" s="1"/>
      <c r="I295" s="1"/>
      <c r="J295" s="1"/>
      <c r="K295" s="1"/>
      <c r="L295" s="1"/>
    </row>
    <row r="296" spans="1:12" x14ac:dyDescent="0.2">
      <c r="A296" s="1"/>
      <c r="B296" s="1"/>
      <c r="C296" s="1"/>
      <c r="D296" s="1"/>
      <c r="E296" s="5"/>
      <c r="F296" s="5"/>
      <c r="G296" s="292"/>
      <c r="H296" s="1"/>
      <c r="I296" s="1"/>
      <c r="J296" s="1"/>
      <c r="K296" s="1"/>
      <c r="L296" s="1"/>
    </row>
    <row r="297" spans="1:12" x14ac:dyDescent="0.2">
      <c r="A297" s="1"/>
      <c r="B297" s="1"/>
      <c r="C297" s="1"/>
      <c r="D297" s="1"/>
      <c r="E297" s="5"/>
      <c r="F297" s="5"/>
      <c r="G297" s="292"/>
      <c r="H297" s="1"/>
      <c r="I297" s="1"/>
      <c r="J297" s="1"/>
      <c r="K297" s="1"/>
      <c r="L297" s="1"/>
    </row>
    <row r="298" spans="1:12" x14ac:dyDescent="0.2">
      <c r="A298" s="1"/>
      <c r="B298" s="1"/>
      <c r="C298" s="1"/>
      <c r="D298" s="1"/>
      <c r="E298" s="5"/>
      <c r="F298" s="5"/>
      <c r="G298" s="292"/>
      <c r="H298" s="1"/>
      <c r="I298" s="1"/>
      <c r="J298" s="1"/>
      <c r="K298" s="1"/>
      <c r="L298" s="1"/>
    </row>
    <row r="299" spans="1:12" x14ac:dyDescent="0.2">
      <c r="A299" s="1"/>
      <c r="B299" s="1"/>
      <c r="C299" s="1"/>
      <c r="D299" s="1"/>
      <c r="E299" s="5"/>
      <c r="F299" s="5"/>
      <c r="G299" s="292"/>
      <c r="H299" s="1"/>
      <c r="I299" s="1"/>
      <c r="J299" s="1"/>
      <c r="K299" s="1"/>
      <c r="L299" s="1"/>
    </row>
    <row r="300" spans="1:12" x14ac:dyDescent="0.2">
      <c r="A300" s="1"/>
      <c r="B300" s="1"/>
      <c r="C300" s="1"/>
      <c r="D300" s="1"/>
      <c r="E300" s="5"/>
      <c r="F300" s="5"/>
      <c r="G300" s="292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wartaal" enableFormatConditionsCalculation="0">
    <tabColor indexed="42"/>
  </sheetPr>
  <dimension ref="A1:B2"/>
  <sheetViews>
    <sheetView workbookViewId="0">
      <selection activeCell="A2" sqref="A2:B2"/>
    </sheetView>
  </sheetViews>
  <sheetFormatPr defaultRowHeight="11.25" x14ac:dyDescent="0.2"/>
  <cols>
    <col min="1" max="1" width="23" customWidth="1"/>
    <col min="2" max="2" width="26.33203125" bestFit="1" customWidth="1"/>
  </cols>
  <sheetData>
    <row r="1" spans="1:2" s="34" customFormat="1" ht="36" x14ac:dyDescent="0.25">
      <c r="A1" s="217" t="s">
        <v>532</v>
      </c>
      <c r="B1" s="216" t="s">
        <v>533</v>
      </c>
    </row>
    <row r="2" spans="1:2" s="35" customFormat="1" ht="18" x14ac:dyDescent="0.25">
      <c r="A2" s="36">
        <v>1</v>
      </c>
      <c r="B2" s="36">
        <v>2018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33203125" style="18" customWidth="1"/>
    <col min="14" max="14" width="17.1640625" style="14" bestFit="1" customWidth="1"/>
    <col min="15" max="15" width="5.83203125" customWidth="1"/>
    <col min="16" max="16" width="11.5" style="14" customWidth="1"/>
    <col min="17" max="17" width="11.33203125" style="57" customWidth="1"/>
    <col min="18" max="18" width="10" style="14" customWidth="1"/>
    <col min="19" max="19" width="3.83203125" customWidth="1"/>
    <col min="20" max="20" width="10.6640625" style="8" customWidth="1"/>
    <col min="21" max="21" width="10.33203125" style="14" customWidth="1"/>
    <col min="22" max="22" width="10.1640625" style="14" bestFit="1" customWidth="1"/>
    <col min="23" max="23" width="11.1640625" style="8" customWidth="1"/>
    <col min="24" max="24" width="3.6640625" style="44" customWidth="1"/>
    <col min="25" max="25" width="15.6640625" style="14" customWidth="1"/>
    <col min="26" max="26" width="14.5" style="14" customWidth="1"/>
    <col min="27" max="27" width="14.33203125" style="14" customWidth="1"/>
    <col min="28" max="28" width="14.1640625" style="14" customWidth="1"/>
    <col min="29" max="30" width="14.33203125" style="14" customWidth="1"/>
    <col min="31" max="31" width="16.33203125" style="14" customWidth="1"/>
    <col min="32" max="32" width="4.1640625" style="48" customWidth="1"/>
    <col min="33" max="33" width="10.83203125" style="14" customWidth="1"/>
    <col min="34" max="34" width="12.1640625" style="14" customWidth="1"/>
    <col min="35" max="35" width="12" style="14" customWidth="1"/>
    <col min="36" max="36" width="10" style="14" customWidth="1"/>
    <col min="37" max="37" width="12.1640625" style="14" customWidth="1"/>
    <col min="38" max="39" width="10.5" style="14" customWidth="1"/>
    <col min="40" max="40" width="13.6640625" style="14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2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1640625" style="14" customWidth="1"/>
    <col min="18" max="18" width="10.5" style="14" customWidth="1"/>
    <col min="19" max="19" width="5" customWidth="1"/>
    <col min="20" max="20" width="10.6640625" style="8" customWidth="1"/>
    <col min="21" max="21" width="9.5" style="14" bestFit="1" customWidth="1"/>
    <col min="22" max="22" width="10.5" style="14" bestFit="1" customWidth="1"/>
    <col min="23" max="23" width="10.1640625" style="8" bestFit="1" customWidth="1"/>
    <col min="24" max="24" width="4.33203125" style="44" customWidth="1"/>
    <col min="25" max="25" width="15" style="14" customWidth="1"/>
    <col min="26" max="26" width="14.6640625" style="14" customWidth="1"/>
    <col min="27" max="27" width="14.1640625" style="14" customWidth="1"/>
    <col min="28" max="28" width="14.33203125" style="14" customWidth="1"/>
    <col min="29" max="30" width="13.83203125" style="14" customWidth="1"/>
    <col min="31" max="31" width="14.6640625" style="14" customWidth="1"/>
    <col min="32" max="32" width="4.5" customWidth="1"/>
    <col min="33" max="33" width="10.5" style="14" customWidth="1"/>
    <col min="34" max="34" width="11.5" style="14" customWidth="1"/>
    <col min="35" max="35" width="12.6640625" style="14" customWidth="1"/>
    <col min="36" max="36" width="11.33203125" style="14" customWidth="1"/>
    <col min="37" max="37" width="12.33203125" style="14" customWidth="1"/>
    <col min="38" max="38" width="11" style="14" customWidth="1"/>
    <col min="39" max="39" width="11.33203125" style="14" customWidth="1"/>
    <col min="40" max="40" width="15.33203125" style="14" customWidth="1"/>
  </cols>
  <sheetData>
    <row r="1" spans="1:40" s="52" customFormat="1" ht="24" customHeight="1" x14ac:dyDescent="0.2">
      <c r="A1" s="261" t="s">
        <v>265</v>
      </c>
      <c r="B1" s="262" t="str">
        <f>Ident!B1</f>
        <v>904843-15</v>
      </c>
      <c r="C1" s="261" t="s">
        <v>266</v>
      </c>
      <c r="D1" s="26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64" t="s">
        <v>269</v>
      </c>
      <c r="B2" s="265"/>
      <c r="C2" s="265"/>
      <c r="D2" s="266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267">
        <f>Ident!A4</f>
        <v>0</v>
      </c>
      <c r="B4" s="267">
        <f>Ident!B4</f>
        <v>0</v>
      </c>
      <c r="C4" s="267">
        <f>Ident!C4</f>
        <v>0</v>
      </c>
      <c r="D4" s="268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7">
        <f>Ident!A5</f>
        <v>0</v>
      </c>
      <c r="B5" s="267">
        <f>Ident!B5</f>
        <v>0</v>
      </c>
      <c r="C5" s="267">
        <f>Ident!C5</f>
        <v>0</v>
      </c>
      <c r="D5" s="268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7">
        <f>Ident!A6</f>
        <v>0</v>
      </c>
      <c r="B6" s="267">
        <f>Ident!B6</f>
        <v>0</v>
      </c>
      <c r="C6" s="267">
        <f>Ident!C6</f>
        <v>0</v>
      </c>
      <c r="D6" s="268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7">
        <f>Ident!A7</f>
        <v>0</v>
      </c>
      <c r="B7" s="267">
        <f>Ident!B7</f>
        <v>0</v>
      </c>
      <c r="C7" s="267">
        <f>Ident!C7</f>
        <v>0</v>
      </c>
      <c r="D7" s="268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7">
        <f>Ident!A8</f>
        <v>0</v>
      </c>
      <c r="B8" s="267">
        <f>Ident!B8</f>
        <v>0</v>
      </c>
      <c r="C8" s="267">
        <f>Ident!C8</f>
        <v>0</v>
      </c>
      <c r="D8" s="268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7">
        <f>Ident!A9</f>
        <v>0</v>
      </c>
      <c r="B9" s="267">
        <f>Ident!B9</f>
        <v>0</v>
      </c>
      <c r="C9" s="267">
        <f>Ident!C9</f>
        <v>0</v>
      </c>
      <c r="D9" s="268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7">
        <f>Ident!A10</f>
        <v>0</v>
      </c>
      <c r="B10" s="267">
        <f>Ident!B10</f>
        <v>0</v>
      </c>
      <c r="C10" s="267">
        <f>Ident!C10</f>
        <v>0</v>
      </c>
      <c r="D10" s="268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7">
        <f>Ident!A11</f>
        <v>0</v>
      </c>
      <c r="B11" s="267">
        <f>Ident!B11</f>
        <v>0</v>
      </c>
      <c r="C11" s="267">
        <f>Ident!C11</f>
        <v>0</v>
      </c>
      <c r="D11" s="268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7">
        <f>Ident!A12</f>
        <v>0</v>
      </c>
      <c r="B12" s="267">
        <f>Ident!B12</f>
        <v>0</v>
      </c>
      <c r="C12" s="267">
        <f>Ident!C12</f>
        <v>0</v>
      </c>
      <c r="D12" s="268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7">
        <f>Ident!A13</f>
        <v>0</v>
      </c>
      <c r="B13" s="267">
        <f>Ident!B13</f>
        <v>0</v>
      </c>
      <c r="C13" s="267">
        <f>Ident!C13</f>
        <v>0</v>
      </c>
      <c r="D13" s="268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7">
        <f>Ident!A14</f>
        <v>0</v>
      </c>
      <c r="B14" s="267">
        <f>Ident!B14</f>
        <v>0</v>
      </c>
      <c r="C14" s="267">
        <f>Ident!C14</f>
        <v>0</v>
      </c>
      <c r="D14" s="268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7">
        <f>Ident!A15</f>
        <v>0</v>
      </c>
      <c r="B15" s="267">
        <f>Ident!B15</f>
        <v>0</v>
      </c>
      <c r="C15" s="267">
        <f>Ident!C15</f>
        <v>0</v>
      </c>
      <c r="D15" s="268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7">
        <f>Ident!A16</f>
        <v>0</v>
      </c>
      <c r="B16" s="267">
        <f>Ident!B16</f>
        <v>0</v>
      </c>
      <c r="C16" s="267">
        <f>Ident!C16</f>
        <v>0</v>
      </c>
      <c r="D16" s="268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7">
        <f>Ident!A17</f>
        <v>0</v>
      </c>
      <c r="B17" s="267">
        <f>Ident!B17</f>
        <v>0</v>
      </c>
      <c r="C17" s="267">
        <f>Ident!C17</f>
        <v>0</v>
      </c>
      <c r="D17" s="268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7">
        <f>Ident!A18</f>
        <v>0</v>
      </c>
      <c r="B18" s="267">
        <f>Ident!B18</f>
        <v>0</v>
      </c>
      <c r="C18" s="267">
        <f>Ident!C18</f>
        <v>0</v>
      </c>
      <c r="D18" s="268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7">
        <f>Ident!A19</f>
        <v>0</v>
      </c>
      <c r="B19" s="267">
        <f>Ident!B19</f>
        <v>0</v>
      </c>
      <c r="C19" s="267">
        <f>Ident!C19</f>
        <v>0</v>
      </c>
      <c r="D19" s="268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7">
        <f>Ident!A20</f>
        <v>0</v>
      </c>
      <c r="B20" s="267">
        <f>Ident!B20</f>
        <v>0</v>
      </c>
      <c r="C20" s="267">
        <f>Ident!C20</f>
        <v>0</v>
      </c>
      <c r="D20" s="268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7">
        <f>Ident!A21</f>
        <v>0</v>
      </c>
      <c r="B21" s="267">
        <f>Ident!B21</f>
        <v>0</v>
      </c>
      <c r="C21" s="267">
        <f>Ident!C21</f>
        <v>0</v>
      </c>
      <c r="D21" s="268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7">
        <f>Ident!A22</f>
        <v>0</v>
      </c>
      <c r="B22" s="267">
        <f>Ident!B22</f>
        <v>0</v>
      </c>
      <c r="C22" s="267">
        <f>Ident!C22</f>
        <v>0</v>
      </c>
      <c r="D22" s="268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7">
        <f>Ident!A23</f>
        <v>0</v>
      </c>
      <c r="B23" s="267">
        <f>Ident!B23</f>
        <v>0</v>
      </c>
      <c r="C23" s="267">
        <f>Ident!C23</f>
        <v>0</v>
      </c>
      <c r="D23" s="268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7">
        <f>Ident!A24</f>
        <v>0</v>
      </c>
      <c r="B24" s="267">
        <f>Ident!B24</f>
        <v>0</v>
      </c>
      <c r="C24" s="267">
        <f>Ident!C24</f>
        <v>0</v>
      </c>
      <c r="D24" s="268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7">
        <f>Ident!A25</f>
        <v>0</v>
      </c>
      <c r="B25" s="267">
        <f>Ident!B25</f>
        <v>0</v>
      </c>
      <c r="C25" s="267">
        <f>Ident!C25</f>
        <v>0</v>
      </c>
      <c r="D25" s="268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7">
        <f>Ident!A26</f>
        <v>0</v>
      </c>
      <c r="B26" s="267">
        <f>Ident!B26</f>
        <v>0</v>
      </c>
      <c r="C26" s="267">
        <f>Ident!C26</f>
        <v>0</v>
      </c>
      <c r="D26" s="268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7">
        <f>Ident!A27</f>
        <v>0</v>
      </c>
      <c r="B27" s="267">
        <f>Ident!B27</f>
        <v>0</v>
      </c>
      <c r="C27" s="267">
        <f>Ident!C27</f>
        <v>0</v>
      </c>
      <c r="D27" s="268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7">
        <f>Ident!A28</f>
        <v>0</v>
      </c>
      <c r="B28" s="267">
        <f>Ident!B28</f>
        <v>0</v>
      </c>
      <c r="C28" s="267">
        <f>Ident!C28</f>
        <v>0</v>
      </c>
      <c r="D28" s="268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7">
        <f>Ident!A29</f>
        <v>0</v>
      </c>
      <c r="B29" s="267">
        <f>Ident!B29</f>
        <v>0</v>
      </c>
      <c r="C29" s="267">
        <f>Ident!C29</f>
        <v>0</v>
      </c>
      <c r="D29" s="268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7">
        <f>Ident!A30</f>
        <v>0</v>
      </c>
      <c r="B30" s="267">
        <f>Ident!B30</f>
        <v>0</v>
      </c>
      <c r="C30" s="267">
        <f>Ident!C30</f>
        <v>0</v>
      </c>
      <c r="D30" s="268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7">
        <f>Ident!A31</f>
        <v>0</v>
      </c>
      <c r="B31" s="267">
        <f>Ident!B31</f>
        <v>0</v>
      </c>
      <c r="C31" s="267">
        <f>Ident!C31</f>
        <v>0</v>
      </c>
      <c r="D31" s="268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7">
        <f>Ident!A32</f>
        <v>0</v>
      </c>
      <c r="B32" s="267">
        <f>Ident!B32</f>
        <v>0</v>
      </c>
      <c r="C32" s="267">
        <f>Ident!C32</f>
        <v>0</v>
      </c>
      <c r="D32" s="268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7">
        <f>Ident!A33</f>
        <v>0</v>
      </c>
      <c r="B33" s="267">
        <f>Ident!B33</f>
        <v>0</v>
      </c>
      <c r="C33" s="267">
        <f>Ident!C33</f>
        <v>0</v>
      </c>
      <c r="D33" s="268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7">
        <f>Ident!A34</f>
        <v>0</v>
      </c>
      <c r="B34" s="267">
        <f>Ident!B34</f>
        <v>0</v>
      </c>
      <c r="C34" s="267">
        <f>Ident!C34</f>
        <v>0</v>
      </c>
      <c r="D34" s="268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7">
        <f>Ident!A35</f>
        <v>0</v>
      </c>
      <c r="B35" s="267">
        <f>Ident!B35</f>
        <v>0</v>
      </c>
      <c r="C35" s="267">
        <f>Ident!C35</f>
        <v>0</v>
      </c>
      <c r="D35" s="268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7">
        <f>Ident!A36</f>
        <v>0</v>
      </c>
      <c r="B36" s="267">
        <f>Ident!B36</f>
        <v>0</v>
      </c>
      <c r="C36" s="267">
        <f>Ident!C36</f>
        <v>0</v>
      </c>
      <c r="D36" s="268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7">
        <f>Ident!A37</f>
        <v>0</v>
      </c>
      <c r="B37" s="267">
        <f>Ident!B37</f>
        <v>0</v>
      </c>
      <c r="C37" s="267">
        <f>Ident!C37</f>
        <v>0</v>
      </c>
      <c r="D37" s="268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7">
        <f>Ident!A38</f>
        <v>0</v>
      </c>
      <c r="B38" s="267">
        <f>Ident!B38</f>
        <v>0</v>
      </c>
      <c r="C38" s="267">
        <f>Ident!C38</f>
        <v>0</v>
      </c>
      <c r="D38" s="268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7">
        <f>Ident!A39</f>
        <v>0</v>
      </c>
      <c r="B39" s="267">
        <f>Ident!B39</f>
        <v>0</v>
      </c>
      <c r="C39" s="267">
        <f>Ident!C39</f>
        <v>0</v>
      </c>
      <c r="D39" s="268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7">
        <f>Ident!A40</f>
        <v>0</v>
      </c>
      <c r="B40" s="267">
        <f>Ident!B40</f>
        <v>0</v>
      </c>
      <c r="C40" s="267">
        <f>Ident!C40</f>
        <v>0</v>
      </c>
      <c r="D40" s="268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7">
        <f>Ident!A41</f>
        <v>0</v>
      </c>
      <c r="B41" s="267">
        <f>Ident!B41</f>
        <v>0</v>
      </c>
      <c r="C41" s="267">
        <f>Ident!C41</f>
        <v>0</v>
      </c>
      <c r="D41" s="268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7">
        <f>Ident!A42</f>
        <v>0</v>
      </c>
      <c r="B42" s="267">
        <f>Ident!B42</f>
        <v>0</v>
      </c>
      <c r="C42" s="267">
        <f>Ident!C42</f>
        <v>0</v>
      </c>
      <c r="D42" s="268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7">
        <f>Ident!A43</f>
        <v>0</v>
      </c>
      <c r="B43" s="267">
        <f>Ident!B43</f>
        <v>0</v>
      </c>
      <c r="C43" s="267">
        <f>Ident!C43</f>
        <v>0</v>
      </c>
      <c r="D43" s="268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7">
        <f>Ident!A44</f>
        <v>0</v>
      </c>
      <c r="B44" s="267">
        <f>Ident!B44</f>
        <v>0</v>
      </c>
      <c r="C44" s="267">
        <f>Ident!C44</f>
        <v>0</v>
      </c>
      <c r="D44" s="268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7">
        <f>Ident!A45</f>
        <v>0</v>
      </c>
      <c r="B45" s="267">
        <f>Ident!B45</f>
        <v>0</v>
      </c>
      <c r="C45" s="267">
        <f>Ident!C45</f>
        <v>0</v>
      </c>
      <c r="D45" s="268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7">
        <f>Ident!A46</f>
        <v>0</v>
      </c>
      <c r="B46" s="267">
        <f>Ident!B46</f>
        <v>0</v>
      </c>
      <c r="C46" s="267">
        <f>Ident!C46</f>
        <v>0</v>
      </c>
      <c r="D46" s="268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7">
        <f>Ident!A47</f>
        <v>0</v>
      </c>
      <c r="B47" s="267">
        <f>Ident!B47</f>
        <v>0</v>
      </c>
      <c r="C47" s="267">
        <f>Ident!C47</f>
        <v>0</v>
      </c>
      <c r="D47" s="268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7">
        <f>Ident!A48</f>
        <v>0</v>
      </c>
      <c r="B48" s="267">
        <f>Ident!B48</f>
        <v>0</v>
      </c>
      <c r="C48" s="267">
        <f>Ident!C48</f>
        <v>0</v>
      </c>
      <c r="D48" s="268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7">
        <f>Ident!A49</f>
        <v>0</v>
      </c>
      <c r="B49" s="267">
        <f>Ident!B49</f>
        <v>0</v>
      </c>
      <c r="C49" s="267">
        <f>Ident!C49</f>
        <v>0</v>
      </c>
      <c r="D49" s="268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7">
        <f>Ident!A50</f>
        <v>0</v>
      </c>
      <c r="B50" s="267">
        <f>Ident!B50</f>
        <v>0</v>
      </c>
      <c r="C50" s="267">
        <f>Ident!C50</f>
        <v>0</v>
      </c>
      <c r="D50" s="268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7">
        <f>Ident!A51</f>
        <v>0</v>
      </c>
      <c r="B51" s="267">
        <f>Ident!B51</f>
        <v>0</v>
      </c>
      <c r="C51" s="267">
        <f>Ident!C51</f>
        <v>0</v>
      </c>
      <c r="D51" s="268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7">
        <f>Ident!A52</f>
        <v>0</v>
      </c>
      <c r="B52" s="267">
        <f>Ident!B52</f>
        <v>0</v>
      </c>
      <c r="C52" s="267">
        <f>Ident!C52</f>
        <v>0</v>
      </c>
      <c r="D52" s="268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7">
        <f>Ident!A53</f>
        <v>0</v>
      </c>
      <c r="B53" s="267">
        <f>Ident!B53</f>
        <v>0</v>
      </c>
      <c r="C53" s="267">
        <f>Ident!C53</f>
        <v>0</v>
      </c>
      <c r="D53" s="268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7">
        <f>Ident!A54</f>
        <v>0</v>
      </c>
      <c r="B54" s="267">
        <f>Ident!B54</f>
        <v>0</v>
      </c>
      <c r="C54" s="267">
        <f>Ident!C54</f>
        <v>0</v>
      </c>
      <c r="D54" s="268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7">
        <f>Ident!A55</f>
        <v>0</v>
      </c>
      <c r="B55" s="267">
        <f>Ident!B55</f>
        <v>0</v>
      </c>
      <c r="C55" s="267">
        <f>Ident!C55</f>
        <v>0</v>
      </c>
      <c r="D55" s="268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7">
        <f>Ident!A56</f>
        <v>0</v>
      </c>
      <c r="B56" s="267">
        <f>Ident!B56</f>
        <v>0</v>
      </c>
      <c r="C56" s="267">
        <f>Ident!C56</f>
        <v>0</v>
      </c>
      <c r="D56" s="268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7">
        <f>Ident!A57</f>
        <v>0</v>
      </c>
      <c r="B57" s="267">
        <f>Ident!B57</f>
        <v>0</v>
      </c>
      <c r="C57" s="267">
        <f>Ident!C57</f>
        <v>0</v>
      </c>
      <c r="D57" s="268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7">
        <f>Ident!A58</f>
        <v>0</v>
      </c>
      <c r="B58" s="267">
        <f>Ident!B58</f>
        <v>0</v>
      </c>
      <c r="C58" s="267">
        <f>Ident!C58</f>
        <v>0</v>
      </c>
      <c r="D58" s="268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7">
        <f>Ident!A59</f>
        <v>0</v>
      </c>
      <c r="B59" s="267">
        <f>Ident!B59</f>
        <v>0</v>
      </c>
      <c r="C59" s="267">
        <f>Ident!C59</f>
        <v>0</v>
      </c>
      <c r="D59" s="268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7">
        <f>Ident!A60</f>
        <v>0</v>
      </c>
      <c r="B60" s="267">
        <f>Ident!B60</f>
        <v>0</v>
      </c>
      <c r="C60" s="267">
        <f>Ident!C60</f>
        <v>0</v>
      </c>
      <c r="D60" s="268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7">
        <f>Ident!A61</f>
        <v>0</v>
      </c>
      <c r="B61" s="267">
        <f>Ident!B61</f>
        <v>0</v>
      </c>
      <c r="C61" s="267">
        <f>Ident!C61</f>
        <v>0</v>
      </c>
      <c r="D61" s="268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7">
        <f>Ident!A62</f>
        <v>0</v>
      </c>
      <c r="B62" s="267">
        <f>Ident!B62</f>
        <v>0</v>
      </c>
      <c r="C62" s="267">
        <f>Ident!C62</f>
        <v>0</v>
      </c>
      <c r="D62" s="268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7">
        <f>Ident!A63</f>
        <v>0</v>
      </c>
      <c r="B63" s="267">
        <f>Ident!B63</f>
        <v>0</v>
      </c>
      <c r="C63" s="267">
        <f>Ident!C63</f>
        <v>0</v>
      </c>
      <c r="D63" s="268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7">
        <f>Ident!A64</f>
        <v>0</v>
      </c>
      <c r="B64" s="267">
        <f>Ident!B64</f>
        <v>0</v>
      </c>
      <c r="C64" s="267">
        <f>Ident!C64</f>
        <v>0</v>
      </c>
      <c r="D64" s="268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7">
        <f>Ident!A65</f>
        <v>0</v>
      </c>
      <c r="B65" s="267">
        <f>Ident!B65</f>
        <v>0</v>
      </c>
      <c r="C65" s="267">
        <f>Ident!C65</f>
        <v>0</v>
      </c>
      <c r="D65" s="268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7">
        <f>Ident!A66</f>
        <v>0</v>
      </c>
      <c r="B66" s="267">
        <f>Ident!B66</f>
        <v>0</v>
      </c>
      <c r="C66" s="267">
        <f>Ident!C66</f>
        <v>0</v>
      </c>
      <c r="D66" s="268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7">
        <f>Ident!A67</f>
        <v>0</v>
      </c>
      <c r="B67" s="267">
        <f>Ident!B67</f>
        <v>0</v>
      </c>
      <c r="C67" s="267">
        <f>Ident!C67</f>
        <v>0</v>
      </c>
      <c r="D67" s="268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7">
        <f>Ident!A68</f>
        <v>0</v>
      </c>
      <c r="B68" s="267">
        <f>Ident!B68</f>
        <v>0</v>
      </c>
      <c r="C68" s="267">
        <f>Ident!C68</f>
        <v>0</v>
      </c>
      <c r="D68" s="268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7">
        <f>Ident!A69</f>
        <v>0</v>
      </c>
      <c r="B69" s="267">
        <f>Ident!B69</f>
        <v>0</v>
      </c>
      <c r="C69" s="267">
        <f>Ident!C69</f>
        <v>0</v>
      </c>
      <c r="D69" s="268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7">
        <f>Ident!A70</f>
        <v>0</v>
      </c>
      <c r="B70" s="267">
        <f>Ident!B70</f>
        <v>0</v>
      </c>
      <c r="C70" s="267">
        <f>Ident!C70</f>
        <v>0</v>
      </c>
      <c r="D70" s="268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7">
        <f>Ident!A71</f>
        <v>0</v>
      </c>
      <c r="B71" s="267">
        <f>Ident!B71</f>
        <v>0</v>
      </c>
      <c r="C71" s="267">
        <f>Ident!C71</f>
        <v>0</v>
      </c>
      <c r="D71" s="268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7">
        <f>Ident!A72</f>
        <v>0</v>
      </c>
      <c r="B72" s="267">
        <f>Ident!B72</f>
        <v>0</v>
      </c>
      <c r="C72" s="267">
        <f>Ident!C72</f>
        <v>0</v>
      </c>
      <c r="D72" s="268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7">
        <f>Ident!A73</f>
        <v>0</v>
      </c>
      <c r="B73" s="267">
        <f>Ident!B73</f>
        <v>0</v>
      </c>
      <c r="C73" s="267">
        <f>Ident!C73</f>
        <v>0</v>
      </c>
      <c r="D73" s="268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7">
        <f>Ident!A74</f>
        <v>0</v>
      </c>
      <c r="B74" s="267">
        <f>Ident!B74</f>
        <v>0</v>
      </c>
      <c r="C74" s="267">
        <f>Ident!C74</f>
        <v>0</v>
      </c>
      <c r="D74" s="268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7">
        <f>Ident!A75</f>
        <v>0</v>
      </c>
      <c r="B75" s="267">
        <f>Ident!B75</f>
        <v>0</v>
      </c>
      <c r="C75" s="267">
        <f>Ident!C75</f>
        <v>0</v>
      </c>
      <c r="D75" s="268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7">
        <f>Ident!A76</f>
        <v>0</v>
      </c>
      <c r="B76" s="267">
        <f>Ident!B76</f>
        <v>0</v>
      </c>
      <c r="C76" s="267">
        <f>Ident!C76</f>
        <v>0</v>
      </c>
      <c r="D76" s="268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7">
        <f>Ident!A77</f>
        <v>0</v>
      </c>
      <c r="B77" s="267">
        <f>Ident!B77</f>
        <v>0</v>
      </c>
      <c r="C77" s="267">
        <f>Ident!C77</f>
        <v>0</v>
      </c>
      <c r="D77" s="268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7">
        <f>Ident!A78</f>
        <v>0</v>
      </c>
      <c r="B78" s="267">
        <f>Ident!B78</f>
        <v>0</v>
      </c>
      <c r="C78" s="267">
        <f>Ident!C78</f>
        <v>0</v>
      </c>
      <c r="D78" s="268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7">
        <f>Ident!A79</f>
        <v>0</v>
      </c>
      <c r="B79" s="267">
        <f>Ident!B79</f>
        <v>0</v>
      </c>
      <c r="C79" s="267">
        <f>Ident!C79</f>
        <v>0</v>
      </c>
      <c r="D79" s="268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7">
        <f>Ident!A80</f>
        <v>0</v>
      </c>
      <c r="B80" s="267">
        <f>Ident!B80</f>
        <v>0</v>
      </c>
      <c r="C80" s="267">
        <f>Ident!C80</f>
        <v>0</v>
      </c>
      <c r="D80" s="268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7">
        <f>Ident!A81</f>
        <v>0</v>
      </c>
      <c r="B81" s="267">
        <f>Ident!B81</f>
        <v>0</v>
      </c>
      <c r="C81" s="267">
        <f>Ident!C81</f>
        <v>0</v>
      </c>
      <c r="D81" s="268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7">
        <f>Ident!A82</f>
        <v>0</v>
      </c>
      <c r="B82" s="267">
        <f>Ident!B82</f>
        <v>0</v>
      </c>
      <c r="C82" s="267">
        <f>Ident!C82</f>
        <v>0</v>
      </c>
      <c r="D82" s="268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7">
        <f>Ident!A83</f>
        <v>0</v>
      </c>
      <c r="B83" s="267">
        <f>Ident!B83</f>
        <v>0</v>
      </c>
      <c r="C83" s="267">
        <f>Ident!C83</f>
        <v>0</v>
      </c>
      <c r="D83" s="268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7">
        <f>Ident!A84</f>
        <v>0</v>
      </c>
      <c r="B84" s="267">
        <f>Ident!B84</f>
        <v>0</v>
      </c>
      <c r="C84" s="267">
        <f>Ident!C84</f>
        <v>0</v>
      </c>
      <c r="D84" s="268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7">
        <f>Ident!A85</f>
        <v>0</v>
      </c>
      <c r="B85" s="267">
        <f>Ident!B85</f>
        <v>0</v>
      </c>
      <c r="C85" s="267">
        <f>Ident!C85</f>
        <v>0</v>
      </c>
      <c r="D85" s="268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7">
        <f>Ident!A86</f>
        <v>0</v>
      </c>
      <c r="B86" s="267">
        <f>Ident!B86</f>
        <v>0</v>
      </c>
      <c r="C86" s="267">
        <f>Ident!C86</f>
        <v>0</v>
      </c>
      <c r="D86" s="268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7">
        <f>Ident!A87</f>
        <v>0</v>
      </c>
      <c r="B87" s="267">
        <f>Ident!B87</f>
        <v>0</v>
      </c>
      <c r="C87" s="267">
        <f>Ident!C87</f>
        <v>0</v>
      </c>
      <c r="D87" s="268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7">
        <f>Ident!A88</f>
        <v>0</v>
      </c>
      <c r="B88" s="267">
        <f>Ident!B88</f>
        <v>0</v>
      </c>
      <c r="C88" s="267">
        <f>Ident!C88</f>
        <v>0</v>
      </c>
      <c r="D88" s="268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7">
        <f>Ident!A89</f>
        <v>0</v>
      </c>
      <c r="B89" s="267">
        <f>Ident!B89</f>
        <v>0</v>
      </c>
      <c r="C89" s="267">
        <f>Ident!C89</f>
        <v>0</v>
      </c>
      <c r="D89" s="268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7">
        <f>Ident!A90</f>
        <v>0</v>
      </c>
      <c r="B90" s="267">
        <f>Ident!B90</f>
        <v>0</v>
      </c>
      <c r="C90" s="267">
        <f>Ident!C90</f>
        <v>0</v>
      </c>
      <c r="D90" s="268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7">
        <f>Ident!A91</f>
        <v>0</v>
      </c>
      <c r="B91" s="267">
        <f>Ident!B91</f>
        <v>0</v>
      </c>
      <c r="C91" s="267">
        <f>Ident!C91</f>
        <v>0</v>
      </c>
      <c r="D91" s="268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7">
        <f>Ident!A92</f>
        <v>0</v>
      </c>
      <c r="B92" s="267">
        <f>Ident!B92</f>
        <v>0</v>
      </c>
      <c r="C92" s="267">
        <f>Ident!C92</f>
        <v>0</v>
      </c>
      <c r="D92" s="268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7">
        <f>Ident!A93</f>
        <v>0</v>
      </c>
      <c r="B93" s="267">
        <f>Ident!B93</f>
        <v>0</v>
      </c>
      <c r="C93" s="267">
        <f>Ident!C93</f>
        <v>0</v>
      </c>
      <c r="D93" s="268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7">
        <f>Ident!A94</f>
        <v>0</v>
      </c>
      <c r="B94" s="267">
        <f>Ident!B94</f>
        <v>0</v>
      </c>
      <c r="C94" s="267">
        <f>Ident!C94</f>
        <v>0</v>
      </c>
      <c r="D94" s="268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7">
        <f>Ident!A95</f>
        <v>0</v>
      </c>
      <c r="B95" s="267">
        <f>Ident!B95</f>
        <v>0</v>
      </c>
      <c r="C95" s="267">
        <f>Ident!C95</f>
        <v>0</v>
      </c>
      <c r="D95" s="268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7">
        <f>Ident!A96</f>
        <v>0</v>
      </c>
      <c r="B96" s="267">
        <f>Ident!B96</f>
        <v>0</v>
      </c>
      <c r="C96" s="267">
        <f>Ident!C96</f>
        <v>0</v>
      </c>
      <c r="D96" s="268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7">
        <f>Ident!A97</f>
        <v>0</v>
      </c>
      <c r="B97" s="267">
        <f>Ident!B97</f>
        <v>0</v>
      </c>
      <c r="C97" s="267">
        <f>Ident!C97</f>
        <v>0</v>
      </c>
      <c r="D97" s="268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7">
        <f>Ident!A98</f>
        <v>0</v>
      </c>
      <c r="B98" s="267">
        <f>Ident!B98</f>
        <v>0</v>
      </c>
      <c r="C98" s="267">
        <f>Ident!C98</f>
        <v>0</v>
      </c>
      <c r="D98" s="268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7">
        <f>Ident!A99</f>
        <v>0</v>
      </c>
      <c r="B99" s="267">
        <f>Ident!B99</f>
        <v>0</v>
      </c>
      <c r="C99" s="267">
        <f>Ident!C99</f>
        <v>0</v>
      </c>
      <c r="D99" s="268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7">
        <f>Ident!A100</f>
        <v>0</v>
      </c>
      <c r="B100" s="267">
        <f>Ident!B100</f>
        <v>0</v>
      </c>
      <c r="C100" s="267">
        <f>Ident!C100</f>
        <v>0</v>
      </c>
      <c r="D100" s="268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7">
        <f>Ident!A101</f>
        <v>0</v>
      </c>
      <c r="B101" s="267">
        <f>Ident!B101</f>
        <v>0</v>
      </c>
      <c r="C101" s="267">
        <f>Ident!C101</f>
        <v>0</v>
      </c>
      <c r="D101" s="268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7">
        <f>Ident!A102</f>
        <v>0</v>
      </c>
      <c r="B102" s="267">
        <f>Ident!B102</f>
        <v>0</v>
      </c>
      <c r="C102" s="267">
        <f>Ident!C102</f>
        <v>0</v>
      </c>
      <c r="D102" s="268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7">
        <f>Ident!A103</f>
        <v>0</v>
      </c>
      <c r="B103" s="267">
        <f>Ident!B103</f>
        <v>0</v>
      </c>
      <c r="C103" s="267">
        <f>Ident!C103</f>
        <v>0</v>
      </c>
      <c r="D103" s="268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7">
        <f>Ident!A104</f>
        <v>0</v>
      </c>
      <c r="B104" s="267">
        <f>Ident!B104</f>
        <v>0</v>
      </c>
      <c r="C104" s="267">
        <f>Ident!C104</f>
        <v>0</v>
      </c>
      <c r="D104" s="268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7">
        <f>Ident!A105</f>
        <v>0</v>
      </c>
      <c r="B105" s="267">
        <f>Ident!B105</f>
        <v>0</v>
      </c>
      <c r="C105" s="267">
        <f>Ident!C105</f>
        <v>0</v>
      </c>
      <c r="D105" s="268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7">
        <f>Ident!A106</f>
        <v>0</v>
      </c>
      <c r="B106" s="267">
        <f>Ident!B106</f>
        <v>0</v>
      </c>
      <c r="C106" s="267">
        <f>Ident!C106</f>
        <v>0</v>
      </c>
      <c r="D106" s="268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7">
        <f>Ident!A107</f>
        <v>0</v>
      </c>
      <c r="B107" s="267">
        <f>Ident!B107</f>
        <v>0</v>
      </c>
      <c r="C107" s="267">
        <f>Ident!C107</f>
        <v>0</v>
      </c>
      <c r="D107" s="268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7">
        <f>Ident!A108</f>
        <v>0</v>
      </c>
      <c r="B108" s="267">
        <f>Ident!B108</f>
        <v>0</v>
      </c>
      <c r="C108" s="267">
        <f>Ident!C108</f>
        <v>0</v>
      </c>
      <c r="D108" s="268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7">
        <f>Ident!A109</f>
        <v>0</v>
      </c>
      <c r="B109" s="267">
        <f>Ident!B109</f>
        <v>0</v>
      </c>
      <c r="C109" s="267">
        <f>Ident!C109</f>
        <v>0</v>
      </c>
      <c r="D109" s="268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7">
        <f>Ident!A110</f>
        <v>0</v>
      </c>
      <c r="B110" s="267">
        <f>Ident!B110</f>
        <v>0</v>
      </c>
      <c r="C110" s="267">
        <f>Ident!C110</f>
        <v>0</v>
      </c>
      <c r="D110" s="268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7">
        <f>Ident!A111</f>
        <v>0</v>
      </c>
      <c r="B111" s="267">
        <f>Ident!B111</f>
        <v>0</v>
      </c>
      <c r="C111" s="267">
        <f>Ident!C111</f>
        <v>0</v>
      </c>
      <c r="D111" s="268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7">
        <f>Ident!A112</f>
        <v>0</v>
      </c>
      <c r="B112" s="267">
        <f>Ident!B112</f>
        <v>0</v>
      </c>
      <c r="C112" s="267">
        <f>Ident!C112</f>
        <v>0</v>
      </c>
      <c r="D112" s="268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7">
        <f>Ident!A113</f>
        <v>0</v>
      </c>
      <c r="B113" s="267">
        <f>Ident!B113</f>
        <v>0</v>
      </c>
      <c r="C113" s="267">
        <f>Ident!C113</f>
        <v>0</v>
      </c>
      <c r="D113" s="268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7">
        <f>Ident!A114</f>
        <v>0</v>
      </c>
      <c r="B114" s="267">
        <f>Ident!B114</f>
        <v>0</v>
      </c>
      <c r="C114" s="267">
        <f>Ident!C114</f>
        <v>0</v>
      </c>
      <c r="D114" s="268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7">
        <f>Ident!A115</f>
        <v>0</v>
      </c>
      <c r="B115" s="267">
        <f>Ident!B115</f>
        <v>0</v>
      </c>
      <c r="C115" s="267">
        <f>Ident!C115</f>
        <v>0</v>
      </c>
      <c r="D115" s="268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7">
        <f>Ident!A116</f>
        <v>0</v>
      </c>
      <c r="B116" s="267">
        <f>Ident!B116</f>
        <v>0</v>
      </c>
      <c r="C116" s="267">
        <f>Ident!C116</f>
        <v>0</v>
      </c>
      <c r="D116" s="268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7">
        <f>Ident!A117</f>
        <v>0</v>
      </c>
      <c r="B117" s="267">
        <f>Ident!B117</f>
        <v>0</v>
      </c>
      <c r="C117" s="267">
        <f>Ident!C117</f>
        <v>0</v>
      </c>
      <c r="D117" s="268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7">
        <f>Ident!A118</f>
        <v>0</v>
      </c>
      <c r="B118" s="267">
        <f>Ident!B118</f>
        <v>0</v>
      </c>
      <c r="C118" s="267">
        <f>Ident!C118</f>
        <v>0</v>
      </c>
      <c r="D118" s="268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7">
        <f>Ident!A119</f>
        <v>0</v>
      </c>
      <c r="B119" s="267">
        <f>Ident!B119</f>
        <v>0</v>
      </c>
      <c r="C119" s="267">
        <f>Ident!C119</f>
        <v>0</v>
      </c>
      <c r="D119" s="268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7">
        <f>Ident!A120</f>
        <v>0</v>
      </c>
      <c r="B120" s="267">
        <f>Ident!B120</f>
        <v>0</v>
      </c>
      <c r="C120" s="267">
        <f>Ident!C120</f>
        <v>0</v>
      </c>
      <c r="D120" s="268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7">
        <f>Ident!A121</f>
        <v>0</v>
      </c>
      <c r="B121" s="267">
        <f>Ident!B121</f>
        <v>0</v>
      </c>
      <c r="C121" s="267">
        <f>Ident!C121</f>
        <v>0</v>
      </c>
      <c r="D121" s="268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7">
        <f>Ident!A122</f>
        <v>0</v>
      </c>
      <c r="B122" s="267">
        <f>Ident!B122</f>
        <v>0</v>
      </c>
      <c r="C122" s="267">
        <f>Ident!C122</f>
        <v>0</v>
      </c>
      <c r="D122" s="268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7">
        <f>Ident!A123</f>
        <v>0</v>
      </c>
      <c r="B123" s="267">
        <f>Ident!B123</f>
        <v>0</v>
      </c>
      <c r="C123" s="267">
        <f>Ident!C123</f>
        <v>0</v>
      </c>
      <c r="D123" s="268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7">
        <f>Ident!A124</f>
        <v>0</v>
      </c>
      <c r="B124" s="267">
        <f>Ident!B124</f>
        <v>0</v>
      </c>
      <c r="C124" s="267">
        <f>Ident!C124</f>
        <v>0</v>
      </c>
      <c r="D124" s="268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7">
        <f>Ident!A125</f>
        <v>0</v>
      </c>
      <c r="B125" s="267">
        <f>Ident!B125</f>
        <v>0</v>
      </c>
      <c r="C125" s="267">
        <f>Ident!C125</f>
        <v>0</v>
      </c>
      <c r="D125" s="268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7">
        <f>Ident!A126</f>
        <v>0</v>
      </c>
      <c r="B126" s="267">
        <f>Ident!B126</f>
        <v>0</v>
      </c>
      <c r="C126" s="267">
        <f>Ident!C126</f>
        <v>0</v>
      </c>
      <c r="D126" s="268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7">
        <f>Ident!A127</f>
        <v>0</v>
      </c>
      <c r="B127" s="267">
        <f>Ident!B127</f>
        <v>0</v>
      </c>
      <c r="C127" s="267">
        <f>Ident!C127</f>
        <v>0</v>
      </c>
      <c r="D127" s="268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7">
        <f>Ident!A128</f>
        <v>0</v>
      </c>
      <c r="B128" s="267">
        <f>Ident!B128</f>
        <v>0</v>
      </c>
      <c r="C128" s="267">
        <f>Ident!C128</f>
        <v>0</v>
      </c>
      <c r="D128" s="268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7">
        <f>Ident!A129</f>
        <v>0</v>
      </c>
      <c r="B129" s="267">
        <f>Ident!B129</f>
        <v>0</v>
      </c>
      <c r="C129" s="267">
        <f>Ident!C129</f>
        <v>0</v>
      </c>
      <c r="D129" s="268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7">
        <f>Ident!A130</f>
        <v>0</v>
      </c>
      <c r="B130" s="267">
        <f>Ident!B130</f>
        <v>0</v>
      </c>
      <c r="C130" s="267">
        <f>Ident!C130</f>
        <v>0</v>
      </c>
      <c r="D130" s="268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7">
        <f>Ident!A131</f>
        <v>0</v>
      </c>
      <c r="B131" s="267">
        <f>Ident!B131</f>
        <v>0</v>
      </c>
      <c r="C131" s="267">
        <f>Ident!C131</f>
        <v>0</v>
      </c>
      <c r="D131" s="268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7">
        <f>Ident!A132</f>
        <v>0</v>
      </c>
      <c r="B132" s="267">
        <f>Ident!B132</f>
        <v>0</v>
      </c>
      <c r="C132" s="267">
        <f>Ident!C132</f>
        <v>0</v>
      </c>
      <c r="D132" s="268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7">
        <f>Ident!A133</f>
        <v>0</v>
      </c>
      <c r="B133" s="267">
        <f>Ident!B133</f>
        <v>0</v>
      </c>
      <c r="C133" s="267">
        <f>Ident!C133</f>
        <v>0</v>
      </c>
      <c r="D133" s="268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7">
        <f>Ident!A134</f>
        <v>0</v>
      </c>
      <c r="B134" s="267">
        <f>Ident!B134</f>
        <v>0</v>
      </c>
      <c r="C134" s="267">
        <f>Ident!C134</f>
        <v>0</v>
      </c>
      <c r="D134" s="268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7">
        <f>Ident!A135</f>
        <v>0</v>
      </c>
      <c r="B135" s="267">
        <f>Ident!B135</f>
        <v>0</v>
      </c>
      <c r="C135" s="267">
        <f>Ident!C135</f>
        <v>0</v>
      </c>
      <c r="D135" s="268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7">
        <f>Ident!A136</f>
        <v>0</v>
      </c>
      <c r="B136" s="267">
        <f>Ident!B136</f>
        <v>0</v>
      </c>
      <c r="C136" s="267">
        <f>Ident!C136</f>
        <v>0</v>
      </c>
      <c r="D136" s="268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7">
        <f>Ident!A137</f>
        <v>0</v>
      </c>
      <c r="B137" s="267">
        <f>Ident!B137</f>
        <v>0</v>
      </c>
      <c r="C137" s="267">
        <f>Ident!C137</f>
        <v>0</v>
      </c>
      <c r="D137" s="268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7">
        <f>Ident!A138</f>
        <v>0</v>
      </c>
      <c r="B138" s="267">
        <f>Ident!B138</f>
        <v>0</v>
      </c>
      <c r="C138" s="267">
        <f>Ident!C138</f>
        <v>0</v>
      </c>
      <c r="D138" s="268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7">
        <f>Ident!A139</f>
        <v>0</v>
      </c>
      <c r="B139" s="267">
        <f>Ident!B139</f>
        <v>0</v>
      </c>
      <c r="C139" s="267">
        <f>Ident!C139</f>
        <v>0</v>
      </c>
      <c r="D139" s="268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7">
        <f>Ident!A140</f>
        <v>0</v>
      </c>
      <c r="B140" s="267">
        <f>Ident!B140</f>
        <v>0</v>
      </c>
      <c r="C140" s="267">
        <f>Ident!C140</f>
        <v>0</v>
      </c>
      <c r="D140" s="268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7">
        <f>Ident!A141</f>
        <v>0</v>
      </c>
      <c r="B141" s="267">
        <f>Ident!B141</f>
        <v>0</v>
      </c>
      <c r="C141" s="267">
        <f>Ident!C141</f>
        <v>0</v>
      </c>
      <c r="D141" s="268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7">
        <f>Ident!A142</f>
        <v>0</v>
      </c>
      <c r="B142" s="267">
        <f>Ident!B142</f>
        <v>0</v>
      </c>
      <c r="C142" s="267">
        <f>Ident!C142</f>
        <v>0</v>
      </c>
      <c r="D142" s="268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7">
        <f>Ident!A143</f>
        <v>0</v>
      </c>
      <c r="B143" s="267">
        <f>Ident!B143</f>
        <v>0</v>
      </c>
      <c r="C143" s="267">
        <f>Ident!C143</f>
        <v>0</v>
      </c>
      <c r="D143" s="268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7">
        <f>Ident!A144</f>
        <v>0</v>
      </c>
      <c r="B144" s="267">
        <f>Ident!B144</f>
        <v>0</v>
      </c>
      <c r="C144" s="267">
        <f>Ident!C144</f>
        <v>0</v>
      </c>
      <c r="D144" s="268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7">
        <f>Ident!A145</f>
        <v>0</v>
      </c>
      <c r="B145" s="267">
        <f>Ident!B145</f>
        <v>0</v>
      </c>
      <c r="C145" s="267">
        <f>Ident!C145</f>
        <v>0</v>
      </c>
      <c r="D145" s="268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7">
        <f>Ident!A146</f>
        <v>0</v>
      </c>
      <c r="B146" s="267">
        <f>Ident!B146</f>
        <v>0</v>
      </c>
      <c r="C146" s="267">
        <f>Ident!C146</f>
        <v>0</v>
      </c>
      <c r="D146" s="268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7">
        <f>Ident!A147</f>
        <v>0</v>
      </c>
      <c r="B147" s="267">
        <f>Ident!B147</f>
        <v>0</v>
      </c>
      <c r="C147" s="267">
        <f>Ident!C147</f>
        <v>0</v>
      </c>
      <c r="D147" s="268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7">
        <f>Ident!A148</f>
        <v>0</v>
      </c>
      <c r="B148" s="267">
        <f>Ident!B148</f>
        <v>0</v>
      </c>
      <c r="C148" s="267">
        <f>Ident!C148</f>
        <v>0</v>
      </c>
      <c r="D148" s="268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7">
        <f>Ident!A149</f>
        <v>0</v>
      </c>
      <c r="B149" s="267">
        <f>Ident!B149</f>
        <v>0</v>
      </c>
      <c r="C149" s="267">
        <f>Ident!C149</f>
        <v>0</v>
      </c>
      <c r="D149" s="268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7">
        <f>Ident!A150</f>
        <v>0</v>
      </c>
      <c r="B150" s="267">
        <f>Ident!B150</f>
        <v>0</v>
      </c>
      <c r="C150" s="267">
        <f>Ident!C150</f>
        <v>0</v>
      </c>
      <c r="D150" s="268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7">
        <f>Ident!A151</f>
        <v>0</v>
      </c>
      <c r="B151" s="267">
        <f>Ident!B151</f>
        <v>0</v>
      </c>
      <c r="C151" s="267">
        <f>Ident!C151</f>
        <v>0</v>
      </c>
      <c r="D151" s="268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7">
        <f>Ident!A152</f>
        <v>0</v>
      </c>
      <c r="B152" s="267">
        <f>Ident!B152</f>
        <v>0</v>
      </c>
      <c r="C152" s="267">
        <f>Ident!C152</f>
        <v>0</v>
      </c>
      <c r="D152" s="268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7">
        <f>Ident!A153</f>
        <v>0</v>
      </c>
      <c r="B153" s="267">
        <f>Ident!B153</f>
        <v>0</v>
      </c>
      <c r="C153" s="267">
        <f>Ident!C153</f>
        <v>0</v>
      </c>
      <c r="D153" s="268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7">
        <f>Ident!A154</f>
        <v>0</v>
      </c>
      <c r="B154" s="267">
        <f>Ident!B154</f>
        <v>0</v>
      </c>
      <c r="C154" s="267">
        <f>Ident!C154</f>
        <v>0</v>
      </c>
      <c r="D154" s="268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7">
        <f>Ident!A155</f>
        <v>0</v>
      </c>
      <c r="B155" s="267">
        <f>Ident!B155</f>
        <v>0</v>
      </c>
      <c r="C155" s="267">
        <f>Ident!C155</f>
        <v>0</v>
      </c>
      <c r="D155" s="268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7">
        <f>Ident!A156</f>
        <v>0</v>
      </c>
      <c r="B156" s="267">
        <f>Ident!B156</f>
        <v>0</v>
      </c>
      <c r="C156" s="267">
        <f>Ident!C156</f>
        <v>0</v>
      </c>
      <c r="D156" s="268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7">
        <f>Ident!A157</f>
        <v>0</v>
      </c>
      <c r="B157" s="267">
        <f>Ident!B157</f>
        <v>0</v>
      </c>
      <c r="C157" s="267">
        <f>Ident!C157</f>
        <v>0</v>
      </c>
      <c r="D157" s="268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7">
        <f>Ident!A158</f>
        <v>0</v>
      </c>
      <c r="B158" s="267">
        <f>Ident!B158</f>
        <v>0</v>
      </c>
      <c r="C158" s="267">
        <f>Ident!C158</f>
        <v>0</v>
      </c>
      <c r="D158" s="268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7">
        <f>Ident!A159</f>
        <v>0</v>
      </c>
      <c r="B159" s="267">
        <f>Ident!B159</f>
        <v>0</v>
      </c>
      <c r="C159" s="267">
        <f>Ident!C159</f>
        <v>0</v>
      </c>
      <c r="D159" s="268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7">
        <f>Ident!A160</f>
        <v>0</v>
      </c>
      <c r="B160" s="267">
        <f>Ident!B160</f>
        <v>0</v>
      </c>
      <c r="C160" s="267">
        <f>Ident!C160</f>
        <v>0</v>
      </c>
      <c r="D160" s="268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7">
        <f>Ident!A161</f>
        <v>0</v>
      </c>
      <c r="B161" s="267">
        <f>Ident!B161</f>
        <v>0</v>
      </c>
      <c r="C161" s="267">
        <f>Ident!C161</f>
        <v>0</v>
      </c>
      <c r="D161" s="268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7">
        <f>Ident!A162</f>
        <v>0</v>
      </c>
      <c r="B162" s="267">
        <f>Ident!B162</f>
        <v>0</v>
      </c>
      <c r="C162" s="267">
        <f>Ident!C162</f>
        <v>0</v>
      </c>
      <c r="D162" s="268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7">
        <f>Ident!A163</f>
        <v>0</v>
      </c>
      <c r="B163" s="267">
        <f>Ident!B163</f>
        <v>0</v>
      </c>
      <c r="C163" s="267">
        <f>Ident!C163</f>
        <v>0</v>
      </c>
      <c r="D163" s="268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7">
        <f>Ident!A164</f>
        <v>0</v>
      </c>
      <c r="B164" s="267">
        <f>Ident!B164</f>
        <v>0</v>
      </c>
      <c r="C164" s="267">
        <f>Ident!C164</f>
        <v>0</v>
      </c>
      <c r="D164" s="268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7">
        <f>Ident!A165</f>
        <v>0</v>
      </c>
      <c r="B165" s="267">
        <f>Ident!B165</f>
        <v>0</v>
      </c>
      <c r="C165" s="267">
        <f>Ident!C165</f>
        <v>0</v>
      </c>
      <c r="D165" s="268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7">
        <f>Ident!A166</f>
        <v>0</v>
      </c>
      <c r="B166" s="267">
        <f>Ident!B166</f>
        <v>0</v>
      </c>
      <c r="C166" s="267">
        <f>Ident!C166</f>
        <v>0</v>
      </c>
      <c r="D166" s="268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7">
        <f>Ident!A167</f>
        <v>0</v>
      </c>
      <c r="B167" s="267">
        <f>Ident!B167</f>
        <v>0</v>
      </c>
      <c r="C167" s="267">
        <f>Ident!C167</f>
        <v>0</v>
      </c>
      <c r="D167" s="268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7">
        <f>Ident!A168</f>
        <v>0</v>
      </c>
      <c r="B168" s="267">
        <f>Ident!B168</f>
        <v>0</v>
      </c>
      <c r="C168" s="267">
        <f>Ident!C168</f>
        <v>0</v>
      </c>
      <c r="D168" s="268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7">
        <f>Ident!A169</f>
        <v>0</v>
      </c>
      <c r="B169" s="267">
        <f>Ident!B169</f>
        <v>0</v>
      </c>
      <c r="C169" s="267">
        <f>Ident!C169</f>
        <v>0</v>
      </c>
      <c r="D169" s="268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7">
        <f>Ident!A170</f>
        <v>0</v>
      </c>
      <c r="B170" s="267">
        <f>Ident!B170</f>
        <v>0</v>
      </c>
      <c r="C170" s="267">
        <f>Ident!C170</f>
        <v>0</v>
      </c>
      <c r="D170" s="268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7">
        <f>Ident!A171</f>
        <v>0</v>
      </c>
      <c r="B171" s="267">
        <f>Ident!B171</f>
        <v>0</v>
      </c>
      <c r="C171" s="267">
        <f>Ident!C171</f>
        <v>0</v>
      </c>
      <c r="D171" s="268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7">
        <f>Ident!A172</f>
        <v>0</v>
      </c>
      <c r="B172" s="267">
        <f>Ident!B172</f>
        <v>0</v>
      </c>
      <c r="C172" s="267">
        <f>Ident!C172</f>
        <v>0</v>
      </c>
      <c r="D172" s="268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7">
        <f>Ident!A173</f>
        <v>0</v>
      </c>
      <c r="B173" s="267">
        <f>Ident!B173</f>
        <v>0</v>
      </c>
      <c r="C173" s="267">
        <f>Ident!C173</f>
        <v>0</v>
      </c>
      <c r="D173" s="268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7">
        <f>Ident!A174</f>
        <v>0</v>
      </c>
      <c r="B174" s="267">
        <f>Ident!B174</f>
        <v>0</v>
      </c>
      <c r="C174" s="267">
        <f>Ident!C174</f>
        <v>0</v>
      </c>
      <c r="D174" s="268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7">
        <f>Ident!A175</f>
        <v>0</v>
      </c>
      <c r="B175" s="267">
        <f>Ident!B175</f>
        <v>0</v>
      </c>
      <c r="C175" s="267">
        <f>Ident!C175</f>
        <v>0</v>
      </c>
      <c r="D175" s="268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7">
        <f>Ident!A176</f>
        <v>0</v>
      </c>
      <c r="B176" s="267">
        <f>Ident!B176</f>
        <v>0</v>
      </c>
      <c r="C176" s="267">
        <f>Ident!C176</f>
        <v>0</v>
      </c>
      <c r="D176" s="268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7">
        <f>Ident!A177</f>
        <v>0</v>
      </c>
      <c r="B177" s="267">
        <f>Ident!B177</f>
        <v>0</v>
      </c>
      <c r="C177" s="267">
        <f>Ident!C177</f>
        <v>0</v>
      </c>
      <c r="D177" s="268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7">
        <f>Ident!A178</f>
        <v>0</v>
      </c>
      <c r="B178" s="267">
        <f>Ident!B178</f>
        <v>0</v>
      </c>
      <c r="C178" s="267">
        <f>Ident!C178</f>
        <v>0</v>
      </c>
      <c r="D178" s="268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7">
        <f>Ident!A179</f>
        <v>0</v>
      </c>
      <c r="B179" s="267">
        <f>Ident!B179</f>
        <v>0</v>
      </c>
      <c r="C179" s="267">
        <f>Ident!C179</f>
        <v>0</v>
      </c>
      <c r="D179" s="268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7">
        <f>Ident!A180</f>
        <v>0</v>
      </c>
      <c r="B180" s="267">
        <f>Ident!B180</f>
        <v>0</v>
      </c>
      <c r="C180" s="267">
        <f>Ident!C180</f>
        <v>0</v>
      </c>
      <c r="D180" s="268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7">
        <f>Ident!A181</f>
        <v>0</v>
      </c>
      <c r="B181" s="267">
        <f>Ident!B181</f>
        <v>0</v>
      </c>
      <c r="C181" s="267">
        <f>Ident!C181</f>
        <v>0</v>
      </c>
      <c r="D181" s="268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7">
        <f>Ident!A182</f>
        <v>0</v>
      </c>
      <c r="B182" s="267">
        <f>Ident!B182</f>
        <v>0</v>
      </c>
      <c r="C182" s="267">
        <f>Ident!C182</f>
        <v>0</v>
      </c>
      <c r="D182" s="268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7">
        <f>Ident!A183</f>
        <v>0</v>
      </c>
      <c r="B183" s="267">
        <f>Ident!B183</f>
        <v>0</v>
      </c>
      <c r="C183" s="267">
        <f>Ident!C183</f>
        <v>0</v>
      </c>
      <c r="D183" s="268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7">
        <f>Ident!A184</f>
        <v>0</v>
      </c>
      <c r="B184" s="267">
        <f>Ident!B184</f>
        <v>0</v>
      </c>
      <c r="C184" s="267">
        <f>Ident!C184</f>
        <v>0</v>
      </c>
      <c r="D184" s="268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7">
        <f>Ident!A185</f>
        <v>0</v>
      </c>
      <c r="B185" s="267">
        <f>Ident!B185</f>
        <v>0</v>
      </c>
      <c r="C185" s="267">
        <f>Ident!C185</f>
        <v>0</v>
      </c>
      <c r="D185" s="268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7">
        <f>Ident!A186</f>
        <v>0</v>
      </c>
      <c r="B186" s="267">
        <f>Ident!B186</f>
        <v>0</v>
      </c>
      <c r="C186" s="267">
        <f>Ident!C186</f>
        <v>0</v>
      </c>
      <c r="D186" s="268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7">
        <f>Ident!A187</f>
        <v>0</v>
      </c>
      <c r="B187" s="267">
        <f>Ident!B187</f>
        <v>0</v>
      </c>
      <c r="C187" s="267">
        <f>Ident!C187</f>
        <v>0</v>
      </c>
      <c r="D187" s="268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7">
        <f>Ident!A188</f>
        <v>0</v>
      </c>
      <c r="B188" s="267">
        <f>Ident!B188</f>
        <v>0</v>
      </c>
      <c r="C188" s="267">
        <f>Ident!C188</f>
        <v>0</v>
      </c>
      <c r="D188" s="268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7">
        <f>Ident!A189</f>
        <v>0</v>
      </c>
      <c r="B189" s="267">
        <f>Ident!B189</f>
        <v>0</v>
      </c>
      <c r="C189" s="267">
        <f>Ident!C189</f>
        <v>0</v>
      </c>
      <c r="D189" s="268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7">
        <f>Ident!A190</f>
        <v>0</v>
      </c>
      <c r="B190" s="267">
        <f>Ident!B190</f>
        <v>0</v>
      </c>
      <c r="C190" s="267">
        <f>Ident!C190</f>
        <v>0</v>
      </c>
      <c r="D190" s="268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7">
        <f>Ident!A191</f>
        <v>0</v>
      </c>
      <c r="B191" s="267">
        <f>Ident!B191</f>
        <v>0</v>
      </c>
      <c r="C191" s="267">
        <f>Ident!C191</f>
        <v>0</v>
      </c>
      <c r="D191" s="268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7">
        <f>Ident!A192</f>
        <v>0</v>
      </c>
      <c r="B192" s="267">
        <f>Ident!B192</f>
        <v>0</v>
      </c>
      <c r="C192" s="267">
        <f>Ident!C192</f>
        <v>0</v>
      </c>
      <c r="D192" s="268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7">
        <f>Ident!A193</f>
        <v>0</v>
      </c>
      <c r="B193" s="267">
        <f>Ident!B193</f>
        <v>0</v>
      </c>
      <c r="C193" s="267">
        <f>Ident!C193</f>
        <v>0</v>
      </c>
      <c r="D193" s="268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7">
        <f>Ident!A194</f>
        <v>0</v>
      </c>
      <c r="B194" s="267">
        <f>Ident!B194</f>
        <v>0</v>
      </c>
      <c r="C194" s="267">
        <f>Ident!C194</f>
        <v>0</v>
      </c>
      <c r="D194" s="268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7">
        <f>Ident!A195</f>
        <v>0</v>
      </c>
      <c r="B195" s="267">
        <f>Ident!B195</f>
        <v>0</v>
      </c>
      <c r="C195" s="267">
        <f>Ident!C195</f>
        <v>0</v>
      </c>
      <c r="D195" s="268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7">
        <f>Ident!A196</f>
        <v>0</v>
      </c>
      <c r="B196" s="267">
        <f>Ident!B196</f>
        <v>0</v>
      </c>
      <c r="C196" s="267">
        <f>Ident!C196</f>
        <v>0</v>
      </c>
      <c r="D196" s="268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7">
        <f>Ident!A197</f>
        <v>0</v>
      </c>
      <c r="B197" s="267">
        <f>Ident!B197</f>
        <v>0</v>
      </c>
      <c r="C197" s="267">
        <f>Ident!C197</f>
        <v>0</v>
      </c>
      <c r="D197" s="268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7">
        <f>Ident!A198</f>
        <v>0</v>
      </c>
      <c r="B198" s="267">
        <f>Ident!B198</f>
        <v>0</v>
      </c>
      <c r="C198" s="267">
        <f>Ident!C198</f>
        <v>0</v>
      </c>
      <c r="D198" s="268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7">
        <f>Ident!A199</f>
        <v>0</v>
      </c>
      <c r="B199" s="267">
        <f>Ident!B199</f>
        <v>0</v>
      </c>
      <c r="C199" s="267">
        <f>Ident!C199</f>
        <v>0</v>
      </c>
      <c r="D199" s="268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7">
        <f>Ident!A200</f>
        <v>0</v>
      </c>
      <c r="B200" s="267">
        <f>Ident!B200</f>
        <v>0</v>
      </c>
      <c r="C200" s="267">
        <f>Ident!C200</f>
        <v>0</v>
      </c>
      <c r="D200" s="268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7">
        <f>Ident!A201</f>
        <v>0</v>
      </c>
      <c r="B201" s="267">
        <f>Ident!B201</f>
        <v>0</v>
      </c>
      <c r="C201" s="267">
        <f>Ident!C201</f>
        <v>0</v>
      </c>
      <c r="D201" s="268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7">
        <f>Ident!A202</f>
        <v>0</v>
      </c>
      <c r="B202" s="267">
        <f>Ident!B202</f>
        <v>0</v>
      </c>
      <c r="C202" s="267">
        <f>Ident!C202</f>
        <v>0</v>
      </c>
      <c r="D202" s="268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7">
        <f>Ident!A203</f>
        <v>0</v>
      </c>
      <c r="B203" s="267">
        <f>Ident!B203</f>
        <v>0</v>
      </c>
      <c r="C203" s="267">
        <f>Ident!C203</f>
        <v>0</v>
      </c>
      <c r="D203" s="268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7">
        <f>Ident!A204</f>
        <v>0</v>
      </c>
      <c r="B204" s="267">
        <f>Ident!B204</f>
        <v>0</v>
      </c>
      <c r="C204" s="267">
        <f>Ident!C204</f>
        <v>0</v>
      </c>
      <c r="D204" s="268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7">
        <f>Ident!A205</f>
        <v>0</v>
      </c>
      <c r="B205" s="267">
        <f>Ident!B205</f>
        <v>0</v>
      </c>
      <c r="C205" s="267">
        <f>Ident!C205</f>
        <v>0</v>
      </c>
      <c r="D205" s="268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7">
        <f>Ident!A206</f>
        <v>0</v>
      </c>
      <c r="B206" s="267">
        <f>Ident!B206</f>
        <v>0</v>
      </c>
      <c r="C206" s="267">
        <f>Ident!C206</f>
        <v>0</v>
      </c>
      <c r="D206" s="268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7">
        <f>Ident!A207</f>
        <v>0</v>
      </c>
      <c r="B207" s="267">
        <f>Ident!B207</f>
        <v>0</v>
      </c>
      <c r="C207" s="267">
        <f>Ident!C207</f>
        <v>0</v>
      </c>
      <c r="D207" s="268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7">
        <f>Ident!A208</f>
        <v>0</v>
      </c>
      <c r="B208" s="267">
        <f>Ident!B208</f>
        <v>0</v>
      </c>
      <c r="C208" s="267">
        <f>Ident!C208</f>
        <v>0</v>
      </c>
      <c r="D208" s="268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7">
        <f>Ident!A209</f>
        <v>0</v>
      </c>
      <c r="B209" s="267">
        <f>Ident!B209</f>
        <v>0</v>
      </c>
      <c r="C209" s="267">
        <f>Ident!C209</f>
        <v>0</v>
      </c>
      <c r="D209" s="268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7">
        <f>Ident!A210</f>
        <v>0</v>
      </c>
      <c r="B210" s="267">
        <f>Ident!B210</f>
        <v>0</v>
      </c>
      <c r="C210" s="267">
        <f>Ident!C210</f>
        <v>0</v>
      </c>
      <c r="D210" s="268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7">
        <f>Ident!A211</f>
        <v>0</v>
      </c>
      <c r="B211" s="267">
        <f>Ident!B211</f>
        <v>0</v>
      </c>
      <c r="C211" s="267">
        <f>Ident!C211</f>
        <v>0</v>
      </c>
      <c r="D211" s="268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7">
        <f>Ident!A212</f>
        <v>0</v>
      </c>
      <c r="B212" s="267">
        <f>Ident!B212</f>
        <v>0</v>
      </c>
      <c r="C212" s="267">
        <f>Ident!C212</f>
        <v>0</v>
      </c>
      <c r="D212" s="268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7">
        <f>Ident!A213</f>
        <v>0</v>
      </c>
      <c r="B213" s="267">
        <f>Ident!B213</f>
        <v>0</v>
      </c>
      <c r="C213" s="267">
        <f>Ident!C213</f>
        <v>0</v>
      </c>
      <c r="D213" s="268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7">
        <f>Ident!A214</f>
        <v>0</v>
      </c>
      <c r="B214" s="267">
        <f>Ident!B214</f>
        <v>0</v>
      </c>
      <c r="C214" s="267">
        <f>Ident!C214</f>
        <v>0</v>
      </c>
      <c r="D214" s="268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7">
        <f>Ident!A215</f>
        <v>0</v>
      </c>
      <c r="B215" s="267">
        <f>Ident!B215</f>
        <v>0</v>
      </c>
      <c r="C215" s="267">
        <f>Ident!C215</f>
        <v>0</v>
      </c>
      <c r="D215" s="268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7">
        <f>Ident!A216</f>
        <v>0</v>
      </c>
      <c r="B216" s="267">
        <f>Ident!B216</f>
        <v>0</v>
      </c>
      <c r="C216" s="267">
        <f>Ident!C216</f>
        <v>0</v>
      </c>
      <c r="D216" s="268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7">
        <f>Ident!A217</f>
        <v>0</v>
      </c>
      <c r="B217" s="267">
        <f>Ident!B217</f>
        <v>0</v>
      </c>
      <c r="C217" s="267">
        <f>Ident!C217</f>
        <v>0</v>
      </c>
      <c r="D217" s="268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7">
        <f>Ident!A218</f>
        <v>0</v>
      </c>
      <c r="B218" s="267">
        <f>Ident!B218</f>
        <v>0</v>
      </c>
      <c r="C218" s="267">
        <f>Ident!C218</f>
        <v>0</v>
      </c>
      <c r="D218" s="268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7">
        <f>Ident!A219</f>
        <v>0</v>
      </c>
      <c r="B219" s="267">
        <f>Ident!B219</f>
        <v>0</v>
      </c>
      <c r="C219" s="267">
        <f>Ident!C219</f>
        <v>0</v>
      </c>
      <c r="D219" s="268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7">
        <f>Ident!A220</f>
        <v>0</v>
      </c>
      <c r="B220" s="267">
        <f>Ident!B220</f>
        <v>0</v>
      </c>
      <c r="C220" s="267">
        <f>Ident!C220</f>
        <v>0</v>
      </c>
      <c r="D220" s="268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7">
        <f>Ident!A221</f>
        <v>0</v>
      </c>
      <c r="B221" s="267">
        <f>Ident!B221</f>
        <v>0</v>
      </c>
      <c r="C221" s="267">
        <f>Ident!C221</f>
        <v>0</v>
      </c>
      <c r="D221" s="268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7">
        <f>Ident!A222</f>
        <v>0</v>
      </c>
      <c r="B222" s="267">
        <f>Ident!B222</f>
        <v>0</v>
      </c>
      <c r="C222" s="267">
        <f>Ident!C222</f>
        <v>0</v>
      </c>
      <c r="D222" s="268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7">
        <f>Ident!A223</f>
        <v>0</v>
      </c>
      <c r="B223" s="267">
        <f>Ident!B223</f>
        <v>0</v>
      </c>
      <c r="C223" s="267">
        <f>Ident!C223</f>
        <v>0</v>
      </c>
      <c r="D223" s="268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7">
        <f>Ident!A224</f>
        <v>0</v>
      </c>
      <c r="B224" s="267">
        <f>Ident!B224</f>
        <v>0</v>
      </c>
      <c r="C224" s="267">
        <f>Ident!C224</f>
        <v>0</v>
      </c>
      <c r="D224" s="268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7">
        <f>Ident!A225</f>
        <v>0</v>
      </c>
      <c r="B225" s="267">
        <f>Ident!B225</f>
        <v>0</v>
      </c>
      <c r="C225" s="267">
        <f>Ident!C225</f>
        <v>0</v>
      </c>
      <c r="D225" s="268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7">
        <f>Ident!A226</f>
        <v>0</v>
      </c>
      <c r="B226" s="267">
        <f>Ident!B226</f>
        <v>0</v>
      </c>
      <c r="C226" s="267">
        <f>Ident!C226</f>
        <v>0</v>
      </c>
      <c r="D226" s="268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7">
        <f>Ident!A227</f>
        <v>0</v>
      </c>
      <c r="B227" s="267">
        <f>Ident!B227</f>
        <v>0</v>
      </c>
      <c r="C227" s="267">
        <f>Ident!C227</f>
        <v>0</v>
      </c>
      <c r="D227" s="268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7">
        <f>Ident!A228</f>
        <v>0</v>
      </c>
      <c r="B228" s="267">
        <f>Ident!B228</f>
        <v>0</v>
      </c>
      <c r="C228" s="267">
        <f>Ident!C228</f>
        <v>0</v>
      </c>
      <c r="D228" s="268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7">
        <f>Ident!A229</f>
        <v>0</v>
      </c>
      <c r="B229" s="267">
        <f>Ident!B229</f>
        <v>0</v>
      </c>
      <c r="C229" s="267">
        <f>Ident!C229</f>
        <v>0</v>
      </c>
      <c r="D229" s="268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7">
        <f>Ident!A230</f>
        <v>0</v>
      </c>
      <c r="B230" s="267">
        <f>Ident!B230</f>
        <v>0</v>
      </c>
      <c r="C230" s="267">
        <f>Ident!C230</f>
        <v>0</v>
      </c>
      <c r="D230" s="268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7">
        <f>Ident!A231</f>
        <v>0</v>
      </c>
      <c r="B231" s="267">
        <f>Ident!B231</f>
        <v>0</v>
      </c>
      <c r="C231" s="267">
        <f>Ident!C231</f>
        <v>0</v>
      </c>
      <c r="D231" s="268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7">
        <f>Ident!A232</f>
        <v>0</v>
      </c>
      <c r="B232" s="267">
        <f>Ident!B232</f>
        <v>0</v>
      </c>
      <c r="C232" s="267">
        <f>Ident!C232</f>
        <v>0</v>
      </c>
      <c r="D232" s="268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7">
        <f>Ident!A233</f>
        <v>0</v>
      </c>
      <c r="B233" s="267">
        <f>Ident!B233</f>
        <v>0</v>
      </c>
      <c r="C233" s="267">
        <f>Ident!C233</f>
        <v>0</v>
      </c>
      <c r="D233" s="268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7">
        <f>Ident!A234</f>
        <v>0</v>
      </c>
      <c r="B234" s="267">
        <f>Ident!B234</f>
        <v>0</v>
      </c>
      <c r="C234" s="267">
        <f>Ident!C234</f>
        <v>0</v>
      </c>
      <c r="D234" s="268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7">
        <f>Ident!A235</f>
        <v>0</v>
      </c>
      <c r="B235" s="267">
        <f>Ident!B235</f>
        <v>0</v>
      </c>
      <c r="C235" s="267">
        <f>Ident!C235</f>
        <v>0</v>
      </c>
      <c r="D235" s="268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7">
        <f>Ident!A236</f>
        <v>0</v>
      </c>
      <c r="B236" s="267">
        <f>Ident!B236</f>
        <v>0</v>
      </c>
      <c r="C236" s="267">
        <f>Ident!C236</f>
        <v>0</v>
      </c>
      <c r="D236" s="268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7">
        <f>Ident!A237</f>
        <v>0</v>
      </c>
      <c r="B237" s="267">
        <f>Ident!B237</f>
        <v>0</v>
      </c>
      <c r="C237" s="267">
        <f>Ident!C237</f>
        <v>0</v>
      </c>
      <c r="D237" s="268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7">
        <f>Ident!A238</f>
        <v>0</v>
      </c>
      <c r="B238" s="267">
        <f>Ident!B238</f>
        <v>0</v>
      </c>
      <c r="C238" s="267">
        <f>Ident!C238</f>
        <v>0</v>
      </c>
      <c r="D238" s="268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7">
        <f>Ident!A239</f>
        <v>0</v>
      </c>
      <c r="B239" s="267">
        <f>Ident!B239</f>
        <v>0</v>
      </c>
      <c r="C239" s="267">
        <f>Ident!C239</f>
        <v>0</v>
      </c>
      <c r="D239" s="268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7">
        <f>Ident!A240</f>
        <v>0</v>
      </c>
      <c r="B240" s="267">
        <f>Ident!B240</f>
        <v>0</v>
      </c>
      <c r="C240" s="267">
        <f>Ident!C240</f>
        <v>0</v>
      </c>
      <c r="D240" s="268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7">
        <f>Ident!A241</f>
        <v>0</v>
      </c>
      <c r="B241" s="267">
        <f>Ident!B241</f>
        <v>0</v>
      </c>
      <c r="C241" s="267">
        <f>Ident!C241</f>
        <v>0</v>
      </c>
      <c r="D241" s="268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7">
        <f>Ident!A242</f>
        <v>0</v>
      </c>
      <c r="B242" s="267">
        <f>Ident!B242</f>
        <v>0</v>
      </c>
      <c r="C242" s="267">
        <f>Ident!C242</f>
        <v>0</v>
      </c>
      <c r="D242" s="268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7">
        <f>Ident!A243</f>
        <v>0</v>
      </c>
      <c r="B243" s="267">
        <f>Ident!B243</f>
        <v>0</v>
      </c>
      <c r="C243" s="267">
        <f>Ident!C243</f>
        <v>0</v>
      </c>
      <c r="D243" s="268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7">
        <f>Ident!A244</f>
        <v>0</v>
      </c>
      <c r="B244" s="267">
        <f>Ident!B244</f>
        <v>0</v>
      </c>
      <c r="C244" s="267">
        <f>Ident!C244</f>
        <v>0</v>
      </c>
      <c r="D244" s="268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7">
        <f>Ident!A245</f>
        <v>0</v>
      </c>
      <c r="B245" s="267">
        <f>Ident!B245</f>
        <v>0</v>
      </c>
      <c r="C245" s="267">
        <f>Ident!C245</f>
        <v>0</v>
      </c>
      <c r="D245" s="268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7">
        <f>Ident!A246</f>
        <v>0</v>
      </c>
      <c r="B246" s="267">
        <f>Ident!B246</f>
        <v>0</v>
      </c>
      <c r="C246" s="267">
        <f>Ident!C246</f>
        <v>0</v>
      </c>
      <c r="D246" s="268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7">
        <f>Ident!A247</f>
        <v>0</v>
      </c>
      <c r="B247" s="267">
        <f>Ident!B247</f>
        <v>0</v>
      </c>
      <c r="C247" s="267">
        <f>Ident!C247</f>
        <v>0</v>
      </c>
      <c r="D247" s="268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7">
        <f>Ident!A248</f>
        <v>0</v>
      </c>
      <c r="B248" s="267">
        <f>Ident!B248</f>
        <v>0</v>
      </c>
      <c r="C248" s="267">
        <f>Ident!C248</f>
        <v>0</v>
      </c>
      <c r="D248" s="268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7">
        <f>Ident!A249</f>
        <v>0</v>
      </c>
      <c r="B249" s="267">
        <f>Ident!B249</f>
        <v>0</v>
      </c>
      <c r="C249" s="267">
        <f>Ident!C249</f>
        <v>0</v>
      </c>
      <c r="D249" s="268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7">
        <f>Ident!A250</f>
        <v>0</v>
      </c>
      <c r="B250" s="267">
        <f>Ident!B250</f>
        <v>0</v>
      </c>
      <c r="C250" s="267">
        <f>Ident!C250</f>
        <v>0</v>
      </c>
      <c r="D250" s="268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7">
        <f>Ident!A251</f>
        <v>0</v>
      </c>
      <c r="B251" s="267">
        <f>Ident!B251</f>
        <v>0</v>
      </c>
      <c r="C251" s="267">
        <f>Ident!C251</f>
        <v>0</v>
      </c>
      <c r="D251" s="268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7">
        <f>Ident!A252</f>
        <v>0</v>
      </c>
      <c r="B252" s="267">
        <f>Ident!B252</f>
        <v>0</v>
      </c>
      <c r="C252" s="267">
        <f>Ident!C252</f>
        <v>0</v>
      </c>
      <c r="D252" s="268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7">
        <f>Ident!A253</f>
        <v>0</v>
      </c>
      <c r="B253" s="267">
        <f>Ident!B253</f>
        <v>0</v>
      </c>
      <c r="C253" s="267">
        <f>Ident!C253</f>
        <v>0</v>
      </c>
      <c r="D253" s="268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7">
        <f>Ident!A254</f>
        <v>0</v>
      </c>
      <c r="B254" s="267">
        <f>Ident!B254</f>
        <v>0</v>
      </c>
      <c r="C254" s="267">
        <f>Ident!C254</f>
        <v>0</v>
      </c>
      <c r="D254" s="268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7">
        <f>Ident!A255</f>
        <v>0</v>
      </c>
      <c r="B255" s="267">
        <f>Ident!B255</f>
        <v>0</v>
      </c>
      <c r="C255" s="267">
        <f>Ident!C255</f>
        <v>0</v>
      </c>
      <c r="D255" s="268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7">
        <f>Ident!A256</f>
        <v>0</v>
      </c>
      <c r="B256" s="267">
        <f>Ident!B256</f>
        <v>0</v>
      </c>
      <c r="C256" s="267">
        <f>Ident!C256</f>
        <v>0</v>
      </c>
      <c r="D256" s="268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7">
        <f>Ident!A257</f>
        <v>0</v>
      </c>
      <c r="B257" s="267">
        <f>Ident!B257</f>
        <v>0</v>
      </c>
      <c r="C257" s="267">
        <f>Ident!C257</f>
        <v>0</v>
      </c>
      <c r="D257" s="268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7">
        <f>Ident!A258</f>
        <v>0</v>
      </c>
      <c r="B258" s="267">
        <f>Ident!B258</f>
        <v>0</v>
      </c>
      <c r="C258" s="267">
        <f>Ident!C258</f>
        <v>0</v>
      </c>
      <c r="D258" s="268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7">
        <f>Ident!A259</f>
        <v>0</v>
      </c>
      <c r="B259" s="267">
        <f>Ident!B259</f>
        <v>0</v>
      </c>
      <c r="C259" s="267">
        <f>Ident!C259</f>
        <v>0</v>
      </c>
      <c r="D259" s="268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7">
        <f>Ident!A260</f>
        <v>0</v>
      </c>
      <c r="B260" s="267">
        <f>Ident!B260</f>
        <v>0</v>
      </c>
      <c r="C260" s="267">
        <f>Ident!C260</f>
        <v>0</v>
      </c>
      <c r="D260" s="268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7">
        <f>Ident!A261</f>
        <v>0</v>
      </c>
      <c r="B261" s="267">
        <f>Ident!B261</f>
        <v>0</v>
      </c>
      <c r="C261" s="267">
        <f>Ident!C261</f>
        <v>0</v>
      </c>
      <c r="D261" s="268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7">
        <f>Ident!A262</f>
        <v>0</v>
      </c>
      <c r="B262" s="267">
        <f>Ident!B262</f>
        <v>0</v>
      </c>
      <c r="C262" s="267">
        <f>Ident!C262</f>
        <v>0</v>
      </c>
      <c r="D262" s="268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7">
        <f>Ident!A263</f>
        <v>0</v>
      </c>
      <c r="B263" s="267">
        <f>Ident!B263</f>
        <v>0</v>
      </c>
      <c r="C263" s="267">
        <f>Ident!C263</f>
        <v>0</v>
      </c>
      <c r="D263" s="268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7">
        <f>Ident!A264</f>
        <v>0</v>
      </c>
      <c r="B264" s="267">
        <f>Ident!B264</f>
        <v>0</v>
      </c>
      <c r="C264" s="267">
        <f>Ident!C264</f>
        <v>0</v>
      </c>
      <c r="D264" s="268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7">
        <f>Ident!A265</f>
        <v>0</v>
      </c>
      <c r="B265" s="267">
        <f>Ident!B265</f>
        <v>0</v>
      </c>
      <c r="C265" s="267">
        <f>Ident!C265</f>
        <v>0</v>
      </c>
      <c r="D265" s="268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7">
        <f>Ident!A266</f>
        <v>0</v>
      </c>
      <c r="B266" s="267">
        <f>Ident!B266</f>
        <v>0</v>
      </c>
      <c r="C266" s="267">
        <f>Ident!C266</f>
        <v>0</v>
      </c>
      <c r="D266" s="268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7">
        <f>Ident!A267</f>
        <v>0</v>
      </c>
      <c r="B267" s="267">
        <f>Ident!B267</f>
        <v>0</v>
      </c>
      <c r="C267" s="267">
        <f>Ident!C267</f>
        <v>0</v>
      </c>
      <c r="D267" s="268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7">
        <f>Ident!A268</f>
        <v>0</v>
      </c>
      <c r="B268" s="267">
        <f>Ident!B268</f>
        <v>0</v>
      </c>
      <c r="C268" s="267">
        <f>Ident!C268</f>
        <v>0</v>
      </c>
      <c r="D268" s="268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7">
        <f>Ident!A269</f>
        <v>0</v>
      </c>
      <c r="B269" s="267">
        <f>Ident!B269</f>
        <v>0</v>
      </c>
      <c r="C269" s="267">
        <f>Ident!C269</f>
        <v>0</v>
      </c>
      <c r="D269" s="268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7">
        <f>Ident!A270</f>
        <v>0</v>
      </c>
      <c r="B270" s="267">
        <f>Ident!B270</f>
        <v>0</v>
      </c>
      <c r="C270" s="267">
        <f>Ident!C270</f>
        <v>0</v>
      </c>
      <c r="D270" s="268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7">
        <f>Ident!A271</f>
        <v>0</v>
      </c>
      <c r="B271" s="267">
        <f>Ident!B271</f>
        <v>0</v>
      </c>
      <c r="C271" s="267">
        <f>Ident!C271</f>
        <v>0</v>
      </c>
      <c r="D271" s="268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7">
        <f>Ident!A272</f>
        <v>0</v>
      </c>
      <c r="B272" s="267">
        <f>Ident!B272</f>
        <v>0</v>
      </c>
      <c r="C272" s="267">
        <f>Ident!C272</f>
        <v>0</v>
      </c>
      <c r="D272" s="268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7">
        <f>Ident!A273</f>
        <v>0</v>
      </c>
      <c r="B273" s="267">
        <f>Ident!B273</f>
        <v>0</v>
      </c>
      <c r="C273" s="267">
        <f>Ident!C273</f>
        <v>0</v>
      </c>
      <c r="D273" s="268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7">
        <f>Ident!A274</f>
        <v>0</v>
      </c>
      <c r="B274" s="267">
        <f>Ident!B274</f>
        <v>0</v>
      </c>
      <c r="C274" s="267">
        <f>Ident!C274</f>
        <v>0</v>
      </c>
      <c r="D274" s="268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7">
        <f>Ident!A275</f>
        <v>0</v>
      </c>
      <c r="B275" s="267">
        <f>Ident!B275</f>
        <v>0</v>
      </c>
      <c r="C275" s="267">
        <f>Ident!C275</f>
        <v>0</v>
      </c>
      <c r="D275" s="268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7">
        <f>Ident!A276</f>
        <v>0</v>
      </c>
      <c r="B276" s="267">
        <f>Ident!B276</f>
        <v>0</v>
      </c>
      <c r="C276" s="267">
        <f>Ident!C276</f>
        <v>0</v>
      </c>
      <c r="D276" s="268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7">
        <f>Ident!A277</f>
        <v>0</v>
      </c>
      <c r="B277" s="267">
        <f>Ident!B277</f>
        <v>0</v>
      </c>
      <c r="C277" s="267">
        <f>Ident!C277</f>
        <v>0</v>
      </c>
      <c r="D277" s="268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7">
        <f>Ident!A278</f>
        <v>0</v>
      </c>
      <c r="B278" s="267">
        <f>Ident!B278</f>
        <v>0</v>
      </c>
      <c r="C278" s="267">
        <f>Ident!C278</f>
        <v>0</v>
      </c>
      <c r="D278" s="268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7">
        <f>Ident!A279</f>
        <v>0</v>
      </c>
      <c r="B279" s="267">
        <f>Ident!B279</f>
        <v>0</v>
      </c>
      <c r="C279" s="267">
        <f>Ident!C279</f>
        <v>0</v>
      </c>
      <c r="D279" s="268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7">
        <f>Ident!A280</f>
        <v>0</v>
      </c>
      <c r="B280" s="267">
        <f>Ident!B280</f>
        <v>0</v>
      </c>
      <c r="C280" s="267">
        <f>Ident!C280</f>
        <v>0</v>
      </c>
      <c r="D280" s="268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7">
        <f>Ident!A281</f>
        <v>0</v>
      </c>
      <c r="B281" s="267">
        <f>Ident!B281</f>
        <v>0</v>
      </c>
      <c r="C281" s="267">
        <f>Ident!C281</f>
        <v>0</v>
      </c>
      <c r="D281" s="268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7">
        <f>Ident!A282</f>
        <v>0</v>
      </c>
      <c r="B282" s="267">
        <f>Ident!B282</f>
        <v>0</v>
      </c>
      <c r="C282" s="267">
        <f>Ident!C282</f>
        <v>0</v>
      </c>
      <c r="D282" s="268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7">
        <f>Ident!A283</f>
        <v>0</v>
      </c>
      <c r="B283" s="267">
        <f>Ident!B283</f>
        <v>0</v>
      </c>
      <c r="C283" s="267">
        <f>Ident!C283</f>
        <v>0</v>
      </c>
      <c r="D283" s="268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7">
        <f>Ident!A284</f>
        <v>0</v>
      </c>
      <c r="B284" s="267">
        <f>Ident!B284</f>
        <v>0</v>
      </c>
      <c r="C284" s="267">
        <f>Ident!C284</f>
        <v>0</v>
      </c>
      <c r="D284" s="268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7">
        <f>Ident!A285</f>
        <v>0</v>
      </c>
      <c r="B285" s="267">
        <f>Ident!B285</f>
        <v>0</v>
      </c>
      <c r="C285" s="267">
        <f>Ident!C285</f>
        <v>0</v>
      </c>
      <c r="D285" s="268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7">
        <f>Ident!A286</f>
        <v>0</v>
      </c>
      <c r="B286" s="267">
        <f>Ident!B286</f>
        <v>0</v>
      </c>
      <c r="C286" s="267">
        <f>Ident!C286</f>
        <v>0</v>
      </c>
      <c r="D286" s="268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7">
        <f>Ident!A287</f>
        <v>0</v>
      </c>
      <c r="B287" s="267">
        <f>Ident!B287</f>
        <v>0</v>
      </c>
      <c r="C287" s="267">
        <f>Ident!C287</f>
        <v>0</v>
      </c>
      <c r="D287" s="268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7">
        <f>Ident!A288</f>
        <v>0</v>
      </c>
      <c r="B288" s="267">
        <f>Ident!B288</f>
        <v>0</v>
      </c>
      <c r="C288" s="267">
        <f>Ident!C288</f>
        <v>0</v>
      </c>
      <c r="D288" s="268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7">
        <f>Ident!A289</f>
        <v>0</v>
      </c>
      <c r="B289" s="267">
        <f>Ident!B289</f>
        <v>0</v>
      </c>
      <c r="C289" s="267">
        <f>Ident!C289</f>
        <v>0</v>
      </c>
      <c r="D289" s="268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7">
        <f>Ident!A290</f>
        <v>0</v>
      </c>
      <c r="B290" s="267">
        <f>Ident!B290</f>
        <v>0</v>
      </c>
      <c r="C290" s="267">
        <f>Ident!C290</f>
        <v>0</v>
      </c>
      <c r="D290" s="268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7">
        <f>Ident!A291</f>
        <v>0</v>
      </c>
      <c r="B291" s="267">
        <f>Ident!B291</f>
        <v>0</v>
      </c>
      <c r="C291" s="267">
        <f>Ident!C291</f>
        <v>0</v>
      </c>
      <c r="D291" s="268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7">
        <f>Ident!A292</f>
        <v>0</v>
      </c>
      <c r="B292" s="267">
        <f>Ident!B292</f>
        <v>0</v>
      </c>
      <c r="C292" s="267">
        <f>Ident!C292</f>
        <v>0</v>
      </c>
      <c r="D292" s="268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7">
        <f>Ident!A293</f>
        <v>0</v>
      </c>
      <c r="B293" s="267">
        <f>Ident!B293</f>
        <v>0</v>
      </c>
      <c r="C293" s="267">
        <f>Ident!C293</f>
        <v>0</v>
      </c>
      <c r="D293" s="268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7">
        <f>Ident!A294</f>
        <v>0</v>
      </c>
      <c r="B294" s="267">
        <f>Ident!B294</f>
        <v>0</v>
      </c>
      <c r="C294" s="267">
        <f>Ident!C294</f>
        <v>0</v>
      </c>
      <c r="D294" s="268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7">
        <f>Ident!A295</f>
        <v>0</v>
      </c>
      <c r="B295" s="267">
        <f>Ident!B295</f>
        <v>0</v>
      </c>
      <c r="C295" s="267">
        <f>Ident!C295</f>
        <v>0</v>
      </c>
      <c r="D295" s="268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7">
        <f>Ident!A296</f>
        <v>0</v>
      </c>
      <c r="B296" s="267">
        <f>Ident!B296</f>
        <v>0</v>
      </c>
      <c r="C296" s="267">
        <f>Ident!C296</f>
        <v>0</v>
      </c>
      <c r="D296" s="268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7">
        <f>Ident!A297</f>
        <v>0</v>
      </c>
      <c r="B297" s="267">
        <f>Ident!B297</f>
        <v>0</v>
      </c>
      <c r="C297" s="267">
        <f>Ident!C297</f>
        <v>0</v>
      </c>
      <c r="D297" s="268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7">
        <f>Ident!A298</f>
        <v>0</v>
      </c>
      <c r="B298" s="267">
        <f>Ident!B298</f>
        <v>0</v>
      </c>
      <c r="C298" s="267">
        <f>Ident!C298</f>
        <v>0</v>
      </c>
      <c r="D298" s="268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7">
        <f>Ident!A299</f>
        <v>0</v>
      </c>
      <c r="B299" s="267">
        <f>Ident!B299</f>
        <v>0</v>
      </c>
      <c r="C299" s="267">
        <f>Ident!C299</f>
        <v>0</v>
      </c>
      <c r="D299" s="268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7">
        <f>Ident!A300</f>
        <v>0</v>
      </c>
      <c r="B300" s="267">
        <f>Ident!B300</f>
        <v>0</v>
      </c>
      <c r="C300" s="267">
        <f>Ident!C300</f>
        <v>0</v>
      </c>
      <c r="D300" s="268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83203125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6640625" style="67" customWidth="1"/>
    <col min="18" max="18" width="11.1640625" style="14" customWidth="1"/>
    <col min="19" max="19" width="4.83203125" customWidth="1"/>
    <col min="20" max="20" width="19.6640625" style="8" bestFit="1" customWidth="1"/>
    <col min="21" max="21" width="11" style="14" customWidth="1"/>
    <col min="22" max="22" width="10.1640625" style="14" bestFit="1" customWidth="1"/>
    <col min="23" max="23" width="11.5" style="8" customWidth="1"/>
    <col min="24" max="24" width="4.1640625" style="44" customWidth="1"/>
    <col min="25" max="25" width="25" style="14" bestFit="1" customWidth="1"/>
    <col min="26" max="26" width="16.83203125" style="58" bestFit="1" customWidth="1"/>
    <col min="27" max="27" width="14.6640625" style="58" bestFit="1" customWidth="1"/>
    <col min="28" max="28" width="16.83203125" style="58" bestFit="1" customWidth="1"/>
    <col min="29" max="29" width="14.6640625" style="58" bestFit="1" customWidth="1"/>
    <col min="30" max="30" width="16.83203125" style="14" bestFit="1" customWidth="1"/>
    <col min="31" max="31" width="15.6640625" style="14" bestFit="1" customWidth="1"/>
    <col min="32" max="32" width="5.33203125" style="48" customWidth="1"/>
    <col min="33" max="33" width="10.33203125" style="57" bestFit="1" customWidth="1"/>
    <col min="34" max="34" width="14.1640625" style="14" bestFit="1" customWidth="1"/>
    <col min="35" max="35" width="14.83203125" style="14" bestFit="1" customWidth="1"/>
    <col min="36" max="36" width="10.33203125" style="14" bestFit="1" customWidth="1"/>
    <col min="37" max="37" width="12.33203125" style="14" bestFit="1" customWidth="1"/>
    <col min="38" max="38" width="9" style="14" bestFit="1" customWidth="1"/>
    <col min="39" max="39" width="13.6640625" style="14" bestFit="1" customWidth="1"/>
    <col min="40" max="40" width="16.1640625" style="14" bestFit="1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1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style="25" customWidth="1"/>
    <col min="3" max="3" width="13.6640625" style="88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2018.06.a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BerM1!Y4</f>
        <v>0</v>
      </c>
      <c r="B4" s="10">
        <f ca="1">BerM1!AU4</f>
        <v>0</v>
      </c>
      <c r="C4" s="72">
        <f ca="1">BerM1!Z4</f>
        <v>0</v>
      </c>
      <c r="D4" s="75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BerM1!AC4</f>
        <v>0</v>
      </c>
      <c r="I4" s="77">
        <f>BerM1!AE4</f>
        <v>0</v>
      </c>
      <c r="J4" s="77">
        <f>BerM1!AF4</f>
        <v>0</v>
      </c>
      <c r="K4" s="77">
        <f>BerM1!AH4</f>
        <v>0</v>
      </c>
      <c r="L4" s="77">
        <f>BerM1!AI4</f>
        <v>0</v>
      </c>
      <c r="M4" s="77">
        <f>BerM1!AJ4</f>
        <v>0</v>
      </c>
      <c r="N4" s="77">
        <f>BerM1!AK4</f>
        <v>0</v>
      </c>
      <c r="O4" s="77">
        <f>BerM1!AL4</f>
        <v>0</v>
      </c>
      <c r="P4" s="77">
        <f>BerM1!AM4</f>
        <v>0</v>
      </c>
      <c r="Q4" s="78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2">
        <f ca="1">BerM1!Z5</f>
        <v>0</v>
      </c>
      <c r="D5" s="75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BerM1!AC5</f>
        <v>0</v>
      </c>
      <c r="I5" s="77">
        <f>BerM1!AE5</f>
        <v>0</v>
      </c>
      <c r="J5" s="77">
        <f>BerM1!AF5</f>
        <v>0</v>
      </c>
      <c r="K5" s="77">
        <f>BerM1!AH5</f>
        <v>0</v>
      </c>
      <c r="L5" s="77">
        <f>BerM1!AI5</f>
        <v>0</v>
      </c>
      <c r="M5" s="77">
        <f>BerM1!AJ5</f>
        <v>0</v>
      </c>
      <c r="N5" s="77">
        <f>BerM1!AK5</f>
        <v>0</v>
      </c>
      <c r="O5" s="77">
        <f>BerM1!AL5</f>
        <v>0</v>
      </c>
      <c r="P5" s="77">
        <f>BerM1!AM5</f>
        <v>0</v>
      </c>
      <c r="Q5" s="78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2">
        <f ca="1">BerM1!Z6</f>
        <v>0</v>
      </c>
      <c r="D6" s="75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BerM1!AC6</f>
        <v>0</v>
      </c>
      <c r="I6" s="77">
        <f>BerM1!AE6</f>
        <v>0</v>
      </c>
      <c r="J6" s="77">
        <f>BerM1!AF6</f>
        <v>0</v>
      </c>
      <c r="K6" s="77">
        <f>BerM1!AH6</f>
        <v>0</v>
      </c>
      <c r="L6" s="77">
        <f>BerM1!AI6</f>
        <v>0</v>
      </c>
      <c r="M6" s="77">
        <f>BerM1!AJ6</f>
        <v>0</v>
      </c>
      <c r="N6" s="77">
        <f>BerM1!AK6</f>
        <v>0</v>
      </c>
      <c r="O6" s="77">
        <f>BerM1!AL6</f>
        <v>0</v>
      </c>
      <c r="P6" s="77">
        <f>BerM1!AM6</f>
        <v>0</v>
      </c>
      <c r="Q6" s="78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2">
        <f ca="1">BerM1!Z7</f>
        <v>0</v>
      </c>
      <c r="D7" s="75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BerM1!AC7</f>
        <v>0</v>
      </c>
      <c r="I7" s="77">
        <f>BerM1!AE7</f>
        <v>0</v>
      </c>
      <c r="J7" s="77">
        <f>BerM1!AF7</f>
        <v>0</v>
      </c>
      <c r="K7" s="77">
        <f>BerM1!AH7</f>
        <v>0</v>
      </c>
      <c r="L7" s="77">
        <f>BerM1!AI7</f>
        <v>0</v>
      </c>
      <c r="M7" s="77">
        <f>BerM1!AJ7</f>
        <v>0</v>
      </c>
      <c r="N7" s="77">
        <f>BerM1!AK7</f>
        <v>0</v>
      </c>
      <c r="O7" s="77">
        <f>BerM1!AL7</f>
        <v>0</v>
      </c>
      <c r="P7" s="77">
        <f>BerM1!AM7</f>
        <v>0</v>
      </c>
      <c r="Q7" s="78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2">
        <f ca="1">BerM1!Z8</f>
        <v>0</v>
      </c>
      <c r="D8" s="75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BerM1!AC8</f>
        <v>0</v>
      </c>
      <c r="I8" s="77">
        <f>BerM1!AE8</f>
        <v>0</v>
      </c>
      <c r="J8" s="77">
        <f>BerM1!AF8</f>
        <v>0</v>
      </c>
      <c r="K8" s="77">
        <f>BerM1!AH8</f>
        <v>0</v>
      </c>
      <c r="L8" s="77">
        <f>BerM1!AI8</f>
        <v>0</v>
      </c>
      <c r="M8" s="77">
        <f>BerM1!AJ8</f>
        <v>0</v>
      </c>
      <c r="N8" s="77">
        <f>BerM1!AK8</f>
        <v>0</v>
      </c>
      <c r="O8" s="77">
        <f>BerM1!AL8</f>
        <v>0</v>
      </c>
      <c r="P8" s="77">
        <f>BerM1!AM8</f>
        <v>0</v>
      </c>
      <c r="Q8" s="78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2">
        <f ca="1">BerM1!Z9</f>
        <v>0</v>
      </c>
      <c r="D9" s="75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BerM1!AC9</f>
        <v>0</v>
      </c>
      <c r="I9" s="77">
        <f>BerM1!AE9</f>
        <v>0</v>
      </c>
      <c r="J9" s="77">
        <f>BerM1!AF9</f>
        <v>0</v>
      </c>
      <c r="K9" s="77">
        <f>BerM1!AH9</f>
        <v>0</v>
      </c>
      <c r="L9" s="77">
        <f>BerM1!AI9</f>
        <v>0</v>
      </c>
      <c r="M9" s="77">
        <f>BerM1!AJ9</f>
        <v>0</v>
      </c>
      <c r="N9" s="77">
        <f>BerM1!AK9</f>
        <v>0</v>
      </c>
      <c r="O9" s="77">
        <f>BerM1!AL9</f>
        <v>0</v>
      </c>
      <c r="P9" s="77">
        <f>BerM1!AM9</f>
        <v>0</v>
      </c>
      <c r="Q9" s="78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2">
        <f ca="1">BerM1!Z10</f>
        <v>0</v>
      </c>
      <c r="D10" s="75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BerM1!AC10</f>
        <v>0</v>
      </c>
      <c r="I10" s="77">
        <f>BerM1!AE10</f>
        <v>0</v>
      </c>
      <c r="J10" s="77">
        <f>BerM1!AF10</f>
        <v>0</v>
      </c>
      <c r="K10" s="77">
        <f>BerM1!AH10</f>
        <v>0</v>
      </c>
      <c r="L10" s="77">
        <f>BerM1!AI10</f>
        <v>0</v>
      </c>
      <c r="M10" s="77">
        <f>BerM1!AJ10</f>
        <v>0</v>
      </c>
      <c r="N10" s="77">
        <f>BerM1!AK10</f>
        <v>0</v>
      </c>
      <c r="O10" s="77">
        <f>BerM1!AL10</f>
        <v>0</v>
      </c>
      <c r="P10" s="77">
        <f>BerM1!AM10</f>
        <v>0</v>
      </c>
      <c r="Q10" s="78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2">
        <f ca="1">BerM1!Z11</f>
        <v>0</v>
      </c>
      <c r="D11" s="75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BerM1!AC11</f>
        <v>0</v>
      </c>
      <c r="I11" s="77">
        <f>BerM1!AE11</f>
        <v>0</v>
      </c>
      <c r="J11" s="77">
        <f>BerM1!AF11</f>
        <v>0</v>
      </c>
      <c r="K11" s="77">
        <f>BerM1!AH11</f>
        <v>0</v>
      </c>
      <c r="L11" s="77">
        <f>BerM1!AI11</f>
        <v>0</v>
      </c>
      <c r="M11" s="77">
        <f>BerM1!AJ11</f>
        <v>0</v>
      </c>
      <c r="N11" s="77">
        <f>BerM1!AK11</f>
        <v>0</v>
      </c>
      <c r="O11" s="77">
        <f>BerM1!AL11</f>
        <v>0</v>
      </c>
      <c r="P11" s="77">
        <f>BerM1!AM11</f>
        <v>0</v>
      </c>
      <c r="Q11" s="78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2">
        <f ca="1">BerM1!Z12</f>
        <v>0</v>
      </c>
      <c r="D12" s="75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BerM1!AC12</f>
        <v>0</v>
      </c>
      <c r="I12" s="77">
        <f>BerM1!AE12</f>
        <v>0</v>
      </c>
      <c r="J12" s="77">
        <f>BerM1!AF12</f>
        <v>0</v>
      </c>
      <c r="K12" s="77">
        <f>BerM1!AH12</f>
        <v>0</v>
      </c>
      <c r="L12" s="77">
        <f>BerM1!AI12</f>
        <v>0</v>
      </c>
      <c r="M12" s="77">
        <f>BerM1!AJ12</f>
        <v>0</v>
      </c>
      <c r="N12" s="77">
        <f>BerM1!AK12</f>
        <v>0</v>
      </c>
      <c r="O12" s="77">
        <f>BerM1!AL12</f>
        <v>0</v>
      </c>
      <c r="P12" s="77">
        <f>BerM1!AM12</f>
        <v>0</v>
      </c>
      <c r="Q12" s="78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2">
        <f ca="1">BerM1!Z13</f>
        <v>0</v>
      </c>
      <c r="D13" s="75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BerM1!AC13</f>
        <v>0</v>
      </c>
      <c r="I13" s="77">
        <f>BerM1!AE13</f>
        <v>0</v>
      </c>
      <c r="J13" s="77">
        <f>BerM1!AF13</f>
        <v>0</v>
      </c>
      <c r="K13" s="77">
        <f>BerM1!AH13</f>
        <v>0</v>
      </c>
      <c r="L13" s="77">
        <f>BerM1!AI13</f>
        <v>0</v>
      </c>
      <c r="M13" s="77">
        <f>BerM1!AJ13</f>
        <v>0</v>
      </c>
      <c r="N13" s="77">
        <f>BerM1!AK13</f>
        <v>0</v>
      </c>
      <c r="O13" s="77">
        <f>BerM1!AL13</f>
        <v>0</v>
      </c>
      <c r="P13" s="77">
        <f>BerM1!AM13</f>
        <v>0</v>
      </c>
      <c r="Q13" s="78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2">
        <f ca="1">BerM1!Z14</f>
        <v>0</v>
      </c>
      <c r="D14" s="75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BerM1!AC14</f>
        <v>0</v>
      </c>
      <c r="I14" s="77">
        <f>BerM1!AE14</f>
        <v>0</v>
      </c>
      <c r="J14" s="77">
        <f>BerM1!AF14</f>
        <v>0</v>
      </c>
      <c r="K14" s="77">
        <f>BerM1!AH14</f>
        <v>0</v>
      </c>
      <c r="L14" s="77">
        <f>BerM1!AI14</f>
        <v>0</v>
      </c>
      <c r="M14" s="77">
        <f>BerM1!AJ14</f>
        <v>0</v>
      </c>
      <c r="N14" s="77">
        <f>BerM1!AK14</f>
        <v>0</v>
      </c>
      <c r="O14" s="77">
        <f>BerM1!AL14</f>
        <v>0</v>
      </c>
      <c r="P14" s="77">
        <f>BerM1!AM14</f>
        <v>0</v>
      </c>
      <c r="Q14" s="78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2">
        <f ca="1">BerM1!Z15</f>
        <v>0</v>
      </c>
      <c r="D15" s="75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BerM1!AC15</f>
        <v>0</v>
      </c>
      <c r="I15" s="77">
        <f>BerM1!AE15</f>
        <v>0</v>
      </c>
      <c r="J15" s="77">
        <f>BerM1!AF15</f>
        <v>0</v>
      </c>
      <c r="K15" s="77">
        <f>BerM1!AH15</f>
        <v>0</v>
      </c>
      <c r="L15" s="77">
        <f>BerM1!AI15</f>
        <v>0</v>
      </c>
      <c r="M15" s="77">
        <f>BerM1!AJ15</f>
        <v>0</v>
      </c>
      <c r="N15" s="77">
        <f>BerM1!AK15</f>
        <v>0</v>
      </c>
      <c r="O15" s="77">
        <f>BerM1!AL15</f>
        <v>0</v>
      </c>
      <c r="P15" s="77">
        <f>BerM1!AM15</f>
        <v>0</v>
      </c>
      <c r="Q15" s="78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2">
        <f ca="1">BerM1!Z16</f>
        <v>0</v>
      </c>
      <c r="D16" s="75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BerM1!AC16</f>
        <v>0</v>
      </c>
      <c r="I16" s="77">
        <f>BerM1!AE16</f>
        <v>0</v>
      </c>
      <c r="J16" s="77">
        <f>BerM1!AF16</f>
        <v>0</v>
      </c>
      <c r="K16" s="77">
        <f>BerM1!AH16</f>
        <v>0</v>
      </c>
      <c r="L16" s="77">
        <f>BerM1!AI16</f>
        <v>0</v>
      </c>
      <c r="M16" s="77">
        <f>BerM1!AJ16</f>
        <v>0</v>
      </c>
      <c r="N16" s="77">
        <f>BerM1!AK16</f>
        <v>0</v>
      </c>
      <c r="O16" s="77">
        <f>BerM1!AL16</f>
        <v>0</v>
      </c>
      <c r="P16" s="77">
        <f>BerM1!AM16</f>
        <v>0</v>
      </c>
      <c r="Q16" s="78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2">
        <f ca="1">BerM1!Z17</f>
        <v>0</v>
      </c>
      <c r="D17" s="75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BerM1!AC17</f>
        <v>0</v>
      </c>
      <c r="I17" s="77">
        <f>BerM1!AE17</f>
        <v>0</v>
      </c>
      <c r="J17" s="77">
        <f>BerM1!AF17</f>
        <v>0</v>
      </c>
      <c r="K17" s="77">
        <f>BerM1!AH17</f>
        <v>0</v>
      </c>
      <c r="L17" s="77">
        <f>BerM1!AI17</f>
        <v>0</v>
      </c>
      <c r="M17" s="77">
        <f>BerM1!AJ17</f>
        <v>0</v>
      </c>
      <c r="N17" s="77">
        <f>BerM1!AK17</f>
        <v>0</v>
      </c>
      <c r="O17" s="77">
        <f>BerM1!AL17</f>
        <v>0</v>
      </c>
      <c r="P17" s="77">
        <f>BerM1!AM17</f>
        <v>0</v>
      </c>
      <c r="Q17" s="78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2">
        <f ca="1">BerM1!Z18</f>
        <v>0</v>
      </c>
      <c r="D18" s="75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BerM1!AC18</f>
        <v>0</v>
      </c>
      <c r="I18" s="77">
        <f>BerM1!AE18</f>
        <v>0</v>
      </c>
      <c r="J18" s="77">
        <f>BerM1!AF18</f>
        <v>0</v>
      </c>
      <c r="K18" s="77">
        <f>BerM1!AH18</f>
        <v>0</v>
      </c>
      <c r="L18" s="77">
        <f>BerM1!AI18</f>
        <v>0</v>
      </c>
      <c r="M18" s="77">
        <f>BerM1!AJ18</f>
        <v>0</v>
      </c>
      <c r="N18" s="77">
        <f>BerM1!AK18</f>
        <v>0</v>
      </c>
      <c r="O18" s="77">
        <f>BerM1!AL18</f>
        <v>0</v>
      </c>
      <c r="P18" s="77">
        <f>BerM1!AM18</f>
        <v>0</v>
      </c>
      <c r="Q18" s="78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2">
        <f ca="1">BerM1!Z19</f>
        <v>0</v>
      </c>
      <c r="D19" s="75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BerM1!AC19</f>
        <v>0</v>
      </c>
      <c r="I19" s="77">
        <f>BerM1!AE19</f>
        <v>0</v>
      </c>
      <c r="J19" s="77">
        <f>BerM1!AF19</f>
        <v>0</v>
      </c>
      <c r="K19" s="77">
        <f>BerM1!AH19</f>
        <v>0</v>
      </c>
      <c r="L19" s="77">
        <f>BerM1!AI19</f>
        <v>0</v>
      </c>
      <c r="M19" s="77">
        <f>BerM1!AJ19</f>
        <v>0</v>
      </c>
      <c r="N19" s="77">
        <f>BerM1!AK19</f>
        <v>0</v>
      </c>
      <c r="O19" s="77">
        <f>BerM1!AL19</f>
        <v>0</v>
      </c>
      <c r="P19" s="77">
        <f>BerM1!AM19</f>
        <v>0</v>
      </c>
      <c r="Q19" s="78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2">
        <f ca="1">BerM1!Z20</f>
        <v>0</v>
      </c>
      <c r="D20" s="75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BerM1!AC20</f>
        <v>0</v>
      </c>
      <c r="I20" s="77">
        <f>BerM1!AE20</f>
        <v>0</v>
      </c>
      <c r="J20" s="77">
        <f>BerM1!AF20</f>
        <v>0</v>
      </c>
      <c r="K20" s="77">
        <f>BerM1!AH20</f>
        <v>0</v>
      </c>
      <c r="L20" s="77">
        <f>BerM1!AI20</f>
        <v>0</v>
      </c>
      <c r="M20" s="77">
        <f>BerM1!AJ20</f>
        <v>0</v>
      </c>
      <c r="N20" s="77">
        <f>BerM1!AK20</f>
        <v>0</v>
      </c>
      <c r="O20" s="77">
        <f>BerM1!AL20</f>
        <v>0</v>
      </c>
      <c r="P20" s="77">
        <f>BerM1!AM20</f>
        <v>0</v>
      </c>
      <c r="Q20" s="78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2">
        <f ca="1">BerM1!Z21</f>
        <v>0</v>
      </c>
      <c r="D21" s="75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BerM1!AC21</f>
        <v>0</v>
      </c>
      <c r="I21" s="77">
        <f>BerM1!AE21</f>
        <v>0</v>
      </c>
      <c r="J21" s="77">
        <f>BerM1!AF21</f>
        <v>0</v>
      </c>
      <c r="K21" s="77">
        <f>BerM1!AH21</f>
        <v>0</v>
      </c>
      <c r="L21" s="77">
        <f>BerM1!AI21</f>
        <v>0</v>
      </c>
      <c r="M21" s="77">
        <f>BerM1!AJ21</f>
        <v>0</v>
      </c>
      <c r="N21" s="77">
        <f>BerM1!AK21</f>
        <v>0</v>
      </c>
      <c r="O21" s="77">
        <f>BerM1!AL21</f>
        <v>0</v>
      </c>
      <c r="P21" s="77">
        <f>BerM1!AM21</f>
        <v>0</v>
      </c>
      <c r="Q21" s="78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2">
        <f ca="1">BerM1!Z22</f>
        <v>0</v>
      </c>
      <c r="D22" s="75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BerM1!AC22</f>
        <v>0</v>
      </c>
      <c r="I22" s="77">
        <f>BerM1!AE22</f>
        <v>0</v>
      </c>
      <c r="J22" s="77">
        <f>BerM1!AF22</f>
        <v>0</v>
      </c>
      <c r="K22" s="77">
        <f>BerM1!AH22</f>
        <v>0</v>
      </c>
      <c r="L22" s="77">
        <f>BerM1!AI22</f>
        <v>0</v>
      </c>
      <c r="M22" s="77">
        <f>BerM1!AJ22</f>
        <v>0</v>
      </c>
      <c r="N22" s="77">
        <f>BerM1!AK22</f>
        <v>0</v>
      </c>
      <c r="O22" s="77">
        <f>BerM1!AL22</f>
        <v>0</v>
      </c>
      <c r="P22" s="77">
        <f>BerM1!AM22</f>
        <v>0</v>
      </c>
      <c r="Q22" s="78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2">
        <f ca="1">BerM1!Z23</f>
        <v>0</v>
      </c>
      <c r="D23" s="75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BerM1!AC23</f>
        <v>0</v>
      </c>
      <c r="I23" s="77">
        <f>BerM1!AE23</f>
        <v>0</v>
      </c>
      <c r="J23" s="77">
        <f>BerM1!AF23</f>
        <v>0</v>
      </c>
      <c r="K23" s="77">
        <f>BerM1!AH23</f>
        <v>0</v>
      </c>
      <c r="L23" s="77">
        <f>BerM1!AI23</f>
        <v>0</v>
      </c>
      <c r="M23" s="77">
        <f>BerM1!AJ23</f>
        <v>0</v>
      </c>
      <c r="N23" s="77">
        <f>BerM1!AK23</f>
        <v>0</v>
      </c>
      <c r="O23" s="77">
        <f>BerM1!AL23</f>
        <v>0</v>
      </c>
      <c r="P23" s="77">
        <f>BerM1!AM23</f>
        <v>0</v>
      </c>
      <c r="Q23" s="78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2">
        <f ca="1">BerM1!Z24</f>
        <v>0</v>
      </c>
      <c r="D24" s="75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BerM1!AC24</f>
        <v>0</v>
      </c>
      <c r="I24" s="77">
        <f>BerM1!AE24</f>
        <v>0</v>
      </c>
      <c r="J24" s="77">
        <f>BerM1!AF24</f>
        <v>0</v>
      </c>
      <c r="K24" s="77">
        <f>BerM1!AH24</f>
        <v>0</v>
      </c>
      <c r="L24" s="77">
        <f>BerM1!AI24</f>
        <v>0</v>
      </c>
      <c r="M24" s="77">
        <f>BerM1!AJ24</f>
        <v>0</v>
      </c>
      <c r="N24" s="77">
        <f>BerM1!AK24</f>
        <v>0</v>
      </c>
      <c r="O24" s="77">
        <f>BerM1!AL24</f>
        <v>0</v>
      </c>
      <c r="P24" s="77">
        <f>BerM1!AM24</f>
        <v>0</v>
      </c>
      <c r="Q24" s="78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2">
        <f ca="1">BerM1!Z25</f>
        <v>0</v>
      </c>
      <c r="D25" s="75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BerM1!AC25</f>
        <v>0</v>
      </c>
      <c r="I25" s="77">
        <f>BerM1!AE25</f>
        <v>0</v>
      </c>
      <c r="J25" s="77">
        <f>BerM1!AF25</f>
        <v>0</v>
      </c>
      <c r="K25" s="77">
        <f>BerM1!AH25</f>
        <v>0</v>
      </c>
      <c r="L25" s="77">
        <f>BerM1!AI25</f>
        <v>0</v>
      </c>
      <c r="M25" s="77">
        <f>BerM1!AJ25</f>
        <v>0</v>
      </c>
      <c r="N25" s="77">
        <f>BerM1!AK25</f>
        <v>0</v>
      </c>
      <c r="O25" s="77">
        <f>BerM1!AL25</f>
        <v>0</v>
      </c>
      <c r="P25" s="77">
        <f>BerM1!AM25</f>
        <v>0</v>
      </c>
      <c r="Q25" s="78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2">
        <f ca="1">BerM1!Z26</f>
        <v>0</v>
      </c>
      <c r="D26" s="75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BerM1!AC26</f>
        <v>0</v>
      </c>
      <c r="I26" s="77">
        <f>BerM1!AE26</f>
        <v>0</v>
      </c>
      <c r="J26" s="77">
        <f>BerM1!AF26</f>
        <v>0</v>
      </c>
      <c r="K26" s="77">
        <f>BerM1!AH26</f>
        <v>0</v>
      </c>
      <c r="L26" s="77">
        <f>BerM1!AI26</f>
        <v>0</v>
      </c>
      <c r="M26" s="77">
        <f>BerM1!AJ26</f>
        <v>0</v>
      </c>
      <c r="N26" s="77">
        <f>BerM1!AK26</f>
        <v>0</v>
      </c>
      <c r="O26" s="77">
        <f>BerM1!AL26</f>
        <v>0</v>
      </c>
      <c r="P26" s="77">
        <f>BerM1!AM26</f>
        <v>0</v>
      </c>
      <c r="Q26" s="78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2">
        <f ca="1">BerM1!Z27</f>
        <v>0</v>
      </c>
      <c r="D27" s="75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BerM1!AC27</f>
        <v>0</v>
      </c>
      <c r="I27" s="77">
        <f>BerM1!AE27</f>
        <v>0</v>
      </c>
      <c r="J27" s="77">
        <f>BerM1!AF27</f>
        <v>0</v>
      </c>
      <c r="K27" s="77">
        <f>BerM1!AH27</f>
        <v>0</v>
      </c>
      <c r="L27" s="77">
        <f>BerM1!AI27</f>
        <v>0</v>
      </c>
      <c r="M27" s="77">
        <f>BerM1!AJ27</f>
        <v>0</v>
      </c>
      <c r="N27" s="77">
        <f>BerM1!AK27</f>
        <v>0</v>
      </c>
      <c r="O27" s="77">
        <f>BerM1!AL27</f>
        <v>0</v>
      </c>
      <c r="P27" s="77">
        <f>BerM1!AM27</f>
        <v>0</v>
      </c>
      <c r="Q27" s="78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2">
        <f ca="1">BerM1!Z28</f>
        <v>0</v>
      </c>
      <c r="D28" s="75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BerM1!AC28</f>
        <v>0</v>
      </c>
      <c r="I28" s="77">
        <f>BerM1!AE28</f>
        <v>0</v>
      </c>
      <c r="J28" s="77">
        <f>BerM1!AF28</f>
        <v>0</v>
      </c>
      <c r="K28" s="77">
        <f>BerM1!AH28</f>
        <v>0</v>
      </c>
      <c r="L28" s="77">
        <f>BerM1!AI28</f>
        <v>0</v>
      </c>
      <c r="M28" s="77">
        <f>BerM1!AJ28</f>
        <v>0</v>
      </c>
      <c r="N28" s="77">
        <f>BerM1!AK28</f>
        <v>0</v>
      </c>
      <c r="O28" s="77">
        <f>BerM1!AL28</f>
        <v>0</v>
      </c>
      <c r="P28" s="77">
        <f>BerM1!AM28</f>
        <v>0</v>
      </c>
      <c r="Q28" s="78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2">
        <f ca="1">BerM1!Z29</f>
        <v>0</v>
      </c>
      <c r="D29" s="75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BerM1!AC29</f>
        <v>0</v>
      </c>
      <c r="I29" s="77">
        <f>BerM1!AE29</f>
        <v>0</v>
      </c>
      <c r="J29" s="77">
        <f>BerM1!AF29</f>
        <v>0</v>
      </c>
      <c r="K29" s="77">
        <f>BerM1!AH29</f>
        <v>0</v>
      </c>
      <c r="L29" s="77">
        <f>BerM1!AI29</f>
        <v>0</v>
      </c>
      <c r="M29" s="77">
        <f>BerM1!AJ29</f>
        <v>0</v>
      </c>
      <c r="N29" s="77">
        <f>BerM1!AK29</f>
        <v>0</v>
      </c>
      <c r="O29" s="77">
        <f>BerM1!AL29</f>
        <v>0</v>
      </c>
      <c r="P29" s="77">
        <f>BerM1!AM29</f>
        <v>0</v>
      </c>
      <c r="Q29" s="78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2">
        <f ca="1">BerM1!Z30</f>
        <v>0</v>
      </c>
      <c r="D30" s="75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BerM1!AC30</f>
        <v>0</v>
      </c>
      <c r="I30" s="77">
        <f>BerM1!AE30</f>
        <v>0</v>
      </c>
      <c r="J30" s="77">
        <f>BerM1!AF30</f>
        <v>0</v>
      </c>
      <c r="K30" s="77">
        <f>BerM1!AH30</f>
        <v>0</v>
      </c>
      <c r="L30" s="77">
        <f>BerM1!AI30</f>
        <v>0</v>
      </c>
      <c r="M30" s="77">
        <f>BerM1!AJ30</f>
        <v>0</v>
      </c>
      <c r="N30" s="77">
        <f>BerM1!AK30</f>
        <v>0</v>
      </c>
      <c r="O30" s="77">
        <f>BerM1!AL30</f>
        <v>0</v>
      </c>
      <c r="P30" s="77">
        <f>BerM1!AM30</f>
        <v>0</v>
      </c>
      <c r="Q30" s="78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2">
        <f ca="1">BerM1!Z31</f>
        <v>0</v>
      </c>
      <c r="D31" s="75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BerM1!AC31</f>
        <v>0</v>
      </c>
      <c r="I31" s="77">
        <f>BerM1!AE31</f>
        <v>0</v>
      </c>
      <c r="J31" s="77">
        <f>BerM1!AF31</f>
        <v>0</v>
      </c>
      <c r="K31" s="77">
        <f>BerM1!AH31</f>
        <v>0</v>
      </c>
      <c r="L31" s="77">
        <f>BerM1!AI31</f>
        <v>0</v>
      </c>
      <c r="M31" s="77">
        <f>BerM1!AJ31</f>
        <v>0</v>
      </c>
      <c r="N31" s="77">
        <f>BerM1!AK31</f>
        <v>0</v>
      </c>
      <c r="O31" s="77">
        <f>BerM1!AL31</f>
        <v>0</v>
      </c>
      <c r="P31" s="77">
        <f>BerM1!AM31</f>
        <v>0</v>
      </c>
      <c r="Q31" s="78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2">
        <f ca="1">BerM1!Z32</f>
        <v>0</v>
      </c>
      <c r="D32" s="75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BerM1!AC32</f>
        <v>0</v>
      </c>
      <c r="I32" s="77">
        <f>BerM1!AE32</f>
        <v>0</v>
      </c>
      <c r="J32" s="77">
        <f>BerM1!AF32</f>
        <v>0</v>
      </c>
      <c r="K32" s="77">
        <f>BerM1!AH32</f>
        <v>0</v>
      </c>
      <c r="L32" s="77">
        <f>BerM1!AI32</f>
        <v>0</v>
      </c>
      <c r="M32" s="77">
        <f>BerM1!AJ32</f>
        <v>0</v>
      </c>
      <c r="N32" s="77">
        <f>BerM1!AK32</f>
        <v>0</v>
      </c>
      <c r="O32" s="77">
        <f>BerM1!AL32</f>
        <v>0</v>
      </c>
      <c r="P32" s="77">
        <f>BerM1!AM32</f>
        <v>0</v>
      </c>
      <c r="Q32" s="78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2">
        <f ca="1">BerM1!Z33</f>
        <v>0</v>
      </c>
      <c r="D33" s="75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BerM1!AC33</f>
        <v>0</v>
      </c>
      <c r="I33" s="77">
        <f>BerM1!AE33</f>
        <v>0</v>
      </c>
      <c r="J33" s="77">
        <f>BerM1!AF33</f>
        <v>0</v>
      </c>
      <c r="K33" s="77">
        <f>BerM1!AH33</f>
        <v>0</v>
      </c>
      <c r="L33" s="77">
        <f>BerM1!AI33</f>
        <v>0</v>
      </c>
      <c r="M33" s="77">
        <f>BerM1!AJ33</f>
        <v>0</v>
      </c>
      <c r="N33" s="77">
        <f>BerM1!AK33</f>
        <v>0</v>
      </c>
      <c r="O33" s="77">
        <f>BerM1!AL33</f>
        <v>0</v>
      </c>
      <c r="P33" s="77">
        <f>BerM1!AM33</f>
        <v>0</v>
      </c>
      <c r="Q33" s="78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2">
        <f ca="1">BerM1!Z34</f>
        <v>0</v>
      </c>
      <c r="D34" s="75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BerM1!AC34</f>
        <v>0</v>
      </c>
      <c r="I34" s="77">
        <f>BerM1!AE34</f>
        <v>0</v>
      </c>
      <c r="J34" s="77">
        <f>BerM1!AF34</f>
        <v>0</v>
      </c>
      <c r="K34" s="77">
        <f>BerM1!AH34</f>
        <v>0</v>
      </c>
      <c r="L34" s="77">
        <f>BerM1!AI34</f>
        <v>0</v>
      </c>
      <c r="M34" s="77">
        <f>BerM1!AJ34</f>
        <v>0</v>
      </c>
      <c r="N34" s="77">
        <f>BerM1!AK34</f>
        <v>0</v>
      </c>
      <c r="O34" s="77">
        <f>BerM1!AL34</f>
        <v>0</v>
      </c>
      <c r="P34" s="77">
        <f>BerM1!AM34</f>
        <v>0</v>
      </c>
      <c r="Q34" s="78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2">
        <f ca="1">BerM1!Z35</f>
        <v>0</v>
      </c>
      <c r="D35" s="75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BerM1!AC35</f>
        <v>0</v>
      </c>
      <c r="I35" s="77">
        <f>BerM1!AE35</f>
        <v>0</v>
      </c>
      <c r="J35" s="77">
        <f>BerM1!AF35</f>
        <v>0</v>
      </c>
      <c r="K35" s="77">
        <f>BerM1!AH35</f>
        <v>0</v>
      </c>
      <c r="L35" s="77">
        <f>BerM1!AI35</f>
        <v>0</v>
      </c>
      <c r="M35" s="77">
        <f>BerM1!AJ35</f>
        <v>0</v>
      </c>
      <c r="N35" s="77">
        <f>BerM1!AK35</f>
        <v>0</v>
      </c>
      <c r="O35" s="77">
        <f>BerM1!AL35</f>
        <v>0</v>
      </c>
      <c r="P35" s="77">
        <f>BerM1!AM35</f>
        <v>0</v>
      </c>
      <c r="Q35" s="78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2">
        <f ca="1">BerM1!Z36</f>
        <v>0</v>
      </c>
      <c r="D36" s="75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BerM1!AC36</f>
        <v>0</v>
      </c>
      <c r="I36" s="77">
        <f>BerM1!AE36</f>
        <v>0</v>
      </c>
      <c r="J36" s="77">
        <f>BerM1!AF36</f>
        <v>0</v>
      </c>
      <c r="K36" s="77">
        <f>BerM1!AH36</f>
        <v>0</v>
      </c>
      <c r="L36" s="77">
        <f>BerM1!AI36</f>
        <v>0</v>
      </c>
      <c r="M36" s="77">
        <f>BerM1!AJ36</f>
        <v>0</v>
      </c>
      <c r="N36" s="77">
        <f>BerM1!AK36</f>
        <v>0</v>
      </c>
      <c r="O36" s="77">
        <f>BerM1!AL36</f>
        <v>0</v>
      </c>
      <c r="P36" s="77">
        <f>BerM1!AM36</f>
        <v>0</v>
      </c>
      <c r="Q36" s="78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2">
        <f ca="1">BerM1!Z37</f>
        <v>0</v>
      </c>
      <c r="D37" s="75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BerM1!AC37</f>
        <v>0</v>
      </c>
      <c r="I37" s="77">
        <f>BerM1!AE37</f>
        <v>0</v>
      </c>
      <c r="J37" s="77">
        <f>BerM1!AF37</f>
        <v>0</v>
      </c>
      <c r="K37" s="77">
        <f>BerM1!AH37</f>
        <v>0</v>
      </c>
      <c r="L37" s="77">
        <f>BerM1!AI37</f>
        <v>0</v>
      </c>
      <c r="M37" s="77">
        <f>BerM1!AJ37</f>
        <v>0</v>
      </c>
      <c r="N37" s="77">
        <f>BerM1!AK37</f>
        <v>0</v>
      </c>
      <c r="O37" s="77">
        <f>BerM1!AL37</f>
        <v>0</v>
      </c>
      <c r="P37" s="77">
        <f>BerM1!AM37</f>
        <v>0</v>
      </c>
      <c r="Q37" s="78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2">
        <f ca="1">BerM1!Z38</f>
        <v>0</v>
      </c>
      <c r="D38" s="75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BerM1!AC38</f>
        <v>0</v>
      </c>
      <c r="I38" s="77">
        <f>BerM1!AE38</f>
        <v>0</v>
      </c>
      <c r="J38" s="77">
        <f>BerM1!AF38</f>
        <v>0</v>
      </c>
      <c r="K38" s="77">
        <f>BerM1!AH38</f>
        <v>0</v>
      </c>
      <c r="L38" s="77">
        <f>BerM1!AI38</f>
        <v>0</v>
      </c>
      <c r="M38" s="77">
        <f>BerM1!AJ38</f>
        <v>0</v>
      </c>
      <c r="N38" s="77">
        <f>BerM1!AK38</f>
        <v>0</v>
      </c>
      <c r="O38" s="77">
        <f>BerM1!AL38</f>
        <v>0</v>
      </c>
      <c r="P38" s="77">
        <f>BerM1!AM38</f>
        <v>0</v>
      </c>
      <c r="Q38" s="78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2">
        <f ca="1">BerM1!Z39</f>
        <v>0</v>
      </c>
      <c r="D39" s="75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BerM1!AC39</f>
        <v>0</v>
      </c>
      <c r="I39" s="77">
        <f>BerM1!AE39</f>
        <v>0</v>
      </c>
      <c r="J39" s="77">
        <f>BerM1!AF39</f>
        <v>0</v>
      </c>
      <c r="K39" s="77">
        <f>BerM1!AH39</f>
        <v>0</v>
      </c>
      <c r="L39" s="77">
        <f>BerM1!AI39</f>
        <v>0</v>
      </c>
      <c r="M39" s="77">
        <f>BerM1!AJ39</f>
        <v>0</v>
      </c>
      <c r="N39" s="77">
        <f>BerM1!AK39</f>
        <v>0</v>
      </c>
      <c r="O39" s="77">
        <f>BerM1!AL39</f>
        <v>0</v>
      </c>
      <c r="P39" s="77">
        <f>BerM1!AM39</f>
        <v>0</v>
      </c>
      <c r="Q39" s="78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2">
        <f ca="1">BerM1!Z40</f>
        <v>0</v>
      </c>
      <c r="D40" s="75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BerM1!AC40</f>
        <v>0</v>
      </c>
      <c r="I40" s="77">
        <f>BerM1!AE40</f>
        <v>0</v>
      </c>
      <c r="J40" s="77">
        <f>BerM1!AF40</f>
        <v>0</v>
      </c>
      <c r="K40" s="77">
        <f>BerM1!AH40</f>
        <v>0</v>
      </c>
      <c r="L40" s="77">
        <f>BerM1!AI40</f>
        <v>0</v>
      </c>
      <c r="M40" s="77">
        <f>BerM1!AJ40</f>
        <v>0</v>
      </c>
      <c r="N40" s="77">
        <f>BerM1!AK40</f>
        <v>0</v>
      </c>
      <c r="O40" s="77">
        <f>BerM1!AL40</f>
        <v>0</v>
      </c>
      <c r="P40" s="77">
        <f>BerM1!AM40</f>
        <v>0</v>
      </c>
      <c r="Q40" s="78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2">
        <f ca="1">BerM1!Z41</f>
        <v>0</v>
      </c>
      <c r="D41" s="75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BerM1!AC41</f>
        <v>0</v>
      </c>
      <c r="I41" s="77">
        <f>BerM1!AE41</f>
        <v>0</v>
      </c>
      <c r="J41" s="77">
        <f>BerM1!AF41</f>
        <v>0</v>
      </c>
      <c r="K41" s="77">
        <f>BerM1!AH41</f>
        <v>0</v>
      </c>
      <c r="L41" s="77">
        <f>BerM1!AI41</f>
        <v>0</v>
      </c>
      <c r="M41" s="77">
        <f>BerM1!AJ41</f>
        <v>0</v>
      </c>
      <c r="N41" s="77">
        <f>BerM1!AK41</f>
        <v>0</v>
      </c>
      <c r="O41" s="77">
        <f>BerM1!AL41</f>
        <v>0</v>
      </c>
      <c r="P41" s="77">
        <f>BerM1!AM41</f>
        <v>0</v>
      </c>
      <c r="Q41" s="78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2">
        <f ca="1">BerM1!Z42</f>
        <v>0</v>
      </c>
      <c r="D42" s="75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BerM1!AC42</f>
        <v>0</v>
      </c>
      <c r="I42" s="77">
        <f>BerM1!AE42</f>
        <v>0</v>
      </c>
      <c r="J42" s="77">
        <f>BerM1!AF42</f>
        <v>0</v>
      </c>
      <c r="K42" s="77">
        <f>BerM1!AH42</f>
        <v>0</v>
      </c>
      <c r="L42" s="77">
        <f>BerM1!AI42</f>
        <v>0</v>
      </c>
      <c r="M42" s="77">
        <f>BerM1!AJ42</f>
        <v>0</v>
      </c>
      <c r="N42" s="77">
        <f>BerM1!AK42</f>
        <v>0</v>
      </c>
      <c r="O42" s="77">
        <f>BerM1!AL42</f>
        <v>0</v>
      </c>
      <c r="P42" s="77">
        <f>BerM1!AM42</f>
        <v>0</v>
      </c>
      <c r="Q42" s="78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2">
        <f ca="1">BerM1!Z43</f>
        <v>0</v>
      </c>
      <c r="D43" s="75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BerM1!AC43</f>
        <v>0</v>
      </c>
      <c r="I43" s="77">
        <f>BerM1!AE43</f>
        <v>0</v>
      </c>
      <c r="J43" s="77">
        <f>BerM1!AF43</f>
        <v>0</v>
      </c>
      <c r="K43" s="77">
        <f>BerM1!AH43</f>
        <v>0</v>
      </c>
      <c r="L43" s="77">
        <f>BerM1!AI43</f>
        <v>0</v>
      </c>
      <c r="M43" s="77">
        <f>BerM1!AJ43</f>
        <v>0</v>
      </c>
      <c r="N43" s="77">
        <f>BerM1!AK43</f>
        <v>0</v>
      </c>
      <c r="O43" s="77">
        <f>BerM1!AL43</f>
        <v>0</v>
      </c>
      <c r="P43" s="77">
        <f>BerM1!AM43</f>
        <v>0</v>
      </c>
      <c r="Q43" s="78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2">
        <f ca="1">BerM1!Z44</f>
        <v>0</v>
      </c>
      <c r="D44" s="75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BerM1!AC44</f>
        <v>0</v>
      </c>
      <c r="I44" s="77">
        <f>BerM1!AE44</f>
        <v>0</v>
      </c>
      <c r="J44" s="77">
        <f>BerM1!AF44</f>
        <v>0</v>
      </c>
      <c r="K44" s="77">
        <f>BerM1!AH44</f>
        <v>0</v>
      </c>
      <c r="L44" s="77">
        <f>BerM1!AI44</f>
        <v>0</v>
      </c>
      <c r="M44" s="77">
        <f>BerM1!AJ44</f>
        <v>0</v>
      </c>
      <c r="N44" s="77">
        <f>BerM1!AK44</f>
        <v>0</v>
      </c>
      <c r="O44" s="77">
        <f>BerM1!AL44</f>
        <v>0</v>
      </c>
      <c r="P44" s="77">
        <f>BerM1!AM44</f>
        <v>0</v>
      </c>
      <c r="Q44" s="78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2">
        <f ca="1">BerM1!Z45</f>
        <v>0</v>
      </c>
      <c r="D45" s="75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BerM1!AC45</f>
        <v>0</v>
      </c>
      <c r="I45" s="77">
        <f>BerM1!AE45</f>
        <v>0</v>
      </c>
      <c r="J45" s="77">
        <f>BerM1!AF45</f>
        <v>0</v>
      </c>
      <c r="K45" s="77">
        <f>BerM1!AH45</f>
        <v>0</v>
      </c>
      <c r="L45" s="77">
        <f>BerM1!AI45</f>
        <v>0</v>
      </c>
      <c r="M45" s="77">
        <f>BerM1!AJ45</f>
        <v>0</v>
      </c>
      <c r="N45" s="77">
        <f>BerM1!AK45</f>
        <v>0</v>
      </c>
      <c r="O45" s="77">
        <f>BerM1!AL45</f>
        <v>0</v>
      </c>
      <c r="P45" s="77">
        <f>BerM1!AM45</f>
        <v>0</v>
      </c>
      <c r="Q45" s="78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2">
        <f ca="1">BerM1!Z46</f>
        <v>0</v>
      </c>
      <c r="D46" s="75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BerM1!AC46</f>
        <v>0</v>
      </c>
      <c r="I46" s="77">
        <f>BerM1!AE46</f>
        <v>0</v>
      </c>
      <c r="J46" s="77">
        <f>BerM1!AF46</f>
        <v>0</v>
      </c>
      <c r="K46" s="77">
        <f>BerM1!AH46</f>
        <v>0</v>
      </c>
      <c r="L46" s="77">
        <f>BerM1!AI46</f>
        <v>0</v>
      </c>
      <c r="M46" s="77">
        <f>BerM1!AJ46</f>
        <v>0</v>
      </c>
      <c r="N46" s="77">
        <f>BerM1!AK46</f>
        <v>0</v>
      </c>
      <c r="O46" s="77">
        <f>BerM1!AL46</f>
        <v>0</v>
      </c>
      <c r="P46" s="77">
        <f>BerM1!AM46</f>
        <v>0</v>
      </c>
      <c r="Q46" s="78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2">
        <f ca="1">BerM1!Z47</f>
        <v>0</v>
      </c>
      <c r="D47" s="75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BerM1!AC47</f>
        <v>0</v>
      </c>
      <c r="I47" s="77">
        <f>BerM1!AE47</f>
        <v>0</v>
      </c>
      <c r="J47" s="77">
        <f>BerM1!AF47</f>
        <v>0</v>
      </c>
      <c r="K47" s="77">
        <f>BerM1!AH47</f>
        <v>0</v>
      </c>
      <c r="L47" s="77">
        <f>BerM1!AI47</f>
        <v>0</v>
      </c>
      <c r="M47" s="77">
        <f>BerM1!AJ47</f>
        <v>0</v>
      </c>
      <c r="N47" s="77">
        <f>BerM1!AK47</f>
        <v>0</v>
      </c>
      <c r="O47" s="77">
        <f>BerM1!AL47</f>
        <v>0</v>
      </c>
      <c r="P47" s="77">
        <f>BerM1!AM47</f>
        <v>0</v>
      </c>
      <c r="Q47" s="78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2">
        <f ca="1">BerM1!Z48</f>
        <v>0</v>
      </c>
      <c r="D48" s="75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BerM1!AC48</f>
        <v>0</v>
      </c>
      <c r="I48" s="77">
        <f>BerM1!AE48</f>
        <v>0</v>
      </c>
      <c r="J48" s="77">
        <f>BerM1!AF48</f>
        <v>0</v>
      </c>
      <c r="K48" s="77">
        <f>BerM1!AH48</f>
        <v>0</v>
      </c>
      <c r="L48" s="77">
        <f>BerM1!AI48</f>
        <v>0</v>
      </c>
      <c r="M48" s="77">
        <f>BerM1!AJ48</f>
        <v>0</v>
      </c>
      <c r="N48" s="77">
        <f>BerM1!AK48</f>
        <v>0</v>
      </c>
      <c r="O48" s="77">
        <f>BerM1!AL48</f>
        <v>0</v>
      </c>
      <c r="P48" s="77">
        <f>BerM1!AM48</f>
        <v>0</v>
      </c>
      <c r="Q48" s="78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2">
        <f ca="1">BerM1!Z49</f>
        <v>0</v>
      </c>
      <c r="D49" s="75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BerM1!AC49</f>
        <v>0</v>
      </c>
      <c r="I49" s="77">
        <f>BerM1!AE49</f>
        <v>0</v>
      </c>
      <c r="J49" s="77">
        <f>BerM1!AF49</f>
        <v>0</v>
      </c>
      <c r="K49" s="77">
        <f>BerM1!AH49</f>
        <v>0</v>
      </c>
      <c r="L49" s="77">
        <f>BerM1!AI49</f>
        <v>0</v>
      </c>
      <c r="M49" s="77">
        <f>BerM1!AJ49</f>
        <v>0</v>
      </c>
      <c r="N49" s="77">
        <f>BerM1!AK49</f>
        <v>0</v>
      </c>
      <c r="O49" s="77">
        <f>BerM1!AL49</f>
        <v>0</v>
      </c>
      <c r="P49" s="77">
        <f>BerM1!AM49</f>
        <v>0</v>
      </c>
      <c r="Q49" s="78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2">
        <f ca="1">BerM1!Z50</f>
        <v>0</v>
      </c>
      <c r="D50" s="75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BerM1!AC50</f>
        <v>0</v>
      </c>
      <c r="I50" s="77">
        <f>BerM1!AE50</f>
        <v>0</v>
      </c>
      <c r="J50" s="77">
        <f>BerM1!AF50</f>
        <v>0</v>
      </c>
      <c r="K50" s="77">
        <f>BerM1!AH50</f>
        <v>0</v>
      </c>
      <c r="L50" s="77">
        <f>BerM1!AI50</f>
        <v>0</v>
      </c>
      <c r="M50" s="77">
        <f>BerM1!AJ50</f>
        <v>0</v>
      </c>
      <c r="N50" s="77">
        <f>BerM1!AK50</f>
        <v>0</v>
      </c>
      <c r="O50" s="77">
        <f>BerM1!AL50</f>
        <v>0</v>
      </c>
      <c r="P50" s="77">
        <f>BerM1!AM50</f>
        <v>0</v>
      </c>
      <c r="Q50" s="78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2">
        <f ca="1">BerM1!Z51</f>
        <v>0</v>
      </c>
      <c r="D51" s="75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BerM1!AC51</f>
        <v>0</v>
      </c>
      <c r="I51" s="77">
        <f>BerM1!AE51</f>
        <v>0</v>
      </c>
      <c r="J51" s="77">
        <f>BerM1!AF51</f>
        <v>0</v>
      </c>
      <c r="K51" s="77">
        <f>BerM1!AH51</f>
        <v>0</v>
      </c>
      <c r="L51" s="77">
        <f>BerM1!AI51</f>
        <v>0</v>
      </c>
      <c r="M51" s="77">
        <f>BerM1!AJ51</f>
        <v>0</v>
      </c>
      <c r="N51" s="77">
        <f>BerM1!AK51</f>
        <v>0</v>
      </c>
      <c r="O51" s="77">
        <f>BerM1!AL51</f>
        <v>0</v>
      </c>
      <c r="P51" s="77">
        <f>BerM1!AM51</f>
        <v>0</v>
      </c>
      <c r="Q51" s="78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2">
        <f ca="1">BerM1!Z52</f>
        <v>0</v>
      </c>
      <c r="D52" s="75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BerM1!AC52</f>
        <v>0</v>
      </c>
      <c r="I52" s="77">
        <f>BerM1!AE52</f>
        <v>0</v>
      </c>
      <c r="J52" s="77">
        <f>BerM1!AF52</f>
        <v>0</v>
      </c>
      <c r="K52" s="77">
        <f>BerM1!AH52</f>
        <v>0</v>
      </c>
      <c r="L52" s="77">
        <f>BerM1!AI52</f>
        <v>0</v>
      </c>
      <c r="M52" s="77">
        <f>BerM1!AJ52</f>
        <v>0</v>
      </c>
      <c r="N52" s="77">
        <f>BerM1!AK52</f>
        <v>0</v>
      </c>
      <c r="O52" s="77">
        <f>BerM1!AL52</f>
        <v>0</v>
      </c>
      <c r="P52" s="77">
        <f>BerM1!AM52</f>
        <v>0</v>
      </c>
      <c r="Q52" s="78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2">
        <f ca="1">BerM1!Z53</f>
        <v>0</v>
      </c>
      <c r="D53" s="75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BerM1!AC53</f>
        <v>0</v>
      </c>
      <c r="I53" s="77">
        <f>BerM1!AE53</f>
        <v>0</v>
      </c>
      <c r="J53" s="77">
        <f>BerM1!AF53</f>
        <v>0</v>
      </c>
      <c r="K53" s="77">
        <f>BerM1!AH53</f>
        <v>0</v>
      </c>
      <c r="L53" s="77">
        <f>BerM1!AI53</f>
        <v>0</v>
      </c>
      <c r="M53" s="77">
        <f>BerM1!AJ53</f>
        <v>0</v>
      </c>
      <c r="N53" s="77">
        <f>BerM1!AK53</f>
        <v>0</v>
      </c>
      <c r="O53" s="77">
        <f>BerM1!AL53</f>
        <v>0</v>
      </c>
      <c r="P53" s="77">
        <f>BerM1!AM53</f>
        <v>0</v>
      </c>
      <c r="Q53" s="78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2">
        <f ca="1">BerM1!Z54</f>
        <v>0</v>
      </c>
      <c r="D54" s="75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BerM1!AC54</f>
        <v>0</v>
      </c>
      <c r="I54" s="77">
        <f>BerM1!AE54</f>
        <v>0</v>
      </c>
      <c r="J54" s="77">
        <f>BerM1!AF54</f>
        <v>0</v>
      </c>
      <c r="K54" s="77">
        <f>BerM1!AH54</f>
        <v>0</v>
      </c>
      <c r="L54" s="77">
        <f>BerM1!AI54</f>
        <v>0</v>
      </c>
      <c r="M54" s="77">
        <f>BerM1!AJ54</f>
        <v>0</v>
      </c>
      <c r="N54" s="77">
        <f>BerM1!AK54</f>
        <v>0</v>
      </c>
      <c r="O54" s="77">
        <f>BerM1!AL54</f>
        <v>0</v>
      </c>
      <c r="P54" s="77">
        <f>BerM1!AM54</f>
        <v>0</v>
      </c>
      <c r="Q54" s="78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2">
        <f ca="1">BerM1!Z55</f>
        <v>0</v>
      </c>
      <c r="D55" s="75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BerM1!AC55</f>
        <v>0</v>
      </c>
      <c r="I55" s="77">
        <f>BerM1!AE55</f>
        <v>0</v>
      </c>
      <c r="J55" s="77">
        <f>BerM1!AF55</f>
        <v>0</v>
      </c>
      <c r="K55" s="77">
        <f>BerM1!AH55</f>
        <v>0</v>
      </c>
      <c r="L55" s="77">
        <f>BerM1!AI55</f>
        <v>0</v>
      </c>
      <c r="M55" s="77">
        <f>BerM1!AJ55</f>
        <v>0</v>
      </c>
      <c r="N55" s="77">
        <f>BerM1!AK55</f>
        <v>0</v>
      </c>
      <c r="O55" s="77">
        <f>BerM1!AL55</f>
        <v>0</v>
      </c>
      <c r="P55" s="77">
        <f>BerM1!AM55</f>
        <v>0</v>
      </c>
      <c r="Q55" s="78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2">
        <f ca="1">BerM1!Z56</f>
        <v>0</v>
      </c>
      <c r="D56" s="75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BerM1!AC56</f>
        <v>0</v>
      </c>
      <c r="I56" s="77">
        <f>BerM1!AE56</f>
        <v>0</v>
      </c>
      <c r="J56" s="77">
        <f>BerM1!AF56</f>
        <v>0</v>
      </c>
      <c r="K56" s="77">
        <f>BerM1!AH56</f>
        <v>0</v>
      </c>
      <c r="L56" s="77">
        <f>BerM1!AI56</f>
        <v>0</v>
      </c>
      <c r="M56" s="77">
        <f>BerM1!AJ56</f>
        <v>0</v>
      </c>
      <c r="N56" s="77">
        <f>BerM1!AK56</f>
        <v>0</v>
      </c>
      <c r="O56" s="77">
        <f>BerM1!AL56</f>
        <v>0</v>
      </c>
      <c r="P56" s="77">
        <f>BerM1!AM56</f>
        <v>0</v>
      </c>
      <c r="Q56" s="78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2">
        <f ca="1">BerM1!Z57</f>
        <v>0</v>
      </c>
      <c r="D57" s="75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BerM1!AC57</f>
        <v>0</v>
      </c>
      <c r="I57" s="77">
        <f>BerM1!AE57</f>
        <v>0</v>
      </c>
      <c r="J57" s="77">
        <f>BerM1!AF57</f>
        <v>0</v>
      </c>
      <c r="K57" s="77">
        <f>BerM1!AH57</f>
        <v>0</v>
      </c>
      <c r="L57" s="77">
        <f>BerM1!AI57</f>
        <v>0</v>
      </c>
      <c r="M57" s="77">
        <f>BerM1!AJ57</f>
        <v>0</v>
      </c>
      <c r="N57" s="77">
        <f>BerM1!AK57</f>
        <v>0</v>
      </c>
      <c r="O57" s="77">
        <f>BerM1!AL57</f>
        <v>0</v>
      </c>
      <c r="P57" s="77">
        <f>BerM1!AM57</f>
        <v>0</v>
      </c>
      <c r="Q57" s="78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2">
        <f ca="1">BerM1!Z58</f>
        <v>0</v>
      </c>
      <c r="D58" s="75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BerM1!AC58</f>
        <v>0</v>
      </c>
      <c r="I58" s="77">
        <f>BerM1!AE58</f>
        <v>0</v>
      </c>
      <c r="J58" s="77">
        <f>BerM1!AF58</f>
        <v>0</v>
      </c>
      <c r="K58" s="77">
        <f>BerM1!AH58</f>
        <v>0</v>
      </c>
      <c r="L58" s="77">
        <f>BerM1!AI58</f>
        <v>0</v>
      </c>
      <c r="M58" s="77">
        <f>BerM1!AJ58</f>
        <v>0</v>
      </c>
      <c r="N58" s="77">
        <f>BerM1!AK58</f>
        <v>0</v>
      </c>
      <c r="O58" s="77">
        <f>BerM1!AL58</f>
        <v>0</v>
      </c>
      <c r="P58" s="77">
        <f>BerM1!AM58</f>
        <v>0</v>
      </c>
      <c r="Q58" s="78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2">
        <f ca="1">BerM1!Z59</f>
        <v>0</v>
      </c>
      <c r="D59" s="75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BerM1!AC59</f>
        <v>0</v>
      </c>
      <c r="I59" s="77">
        <f>BerM1!AE59</f>
        <v>0</v>
      </c>
      <c r="J59" s="77">
        <f>BerM1!AF59</f>
        <v>0</v>
      </c>
      <c r="K59" s="77">
        <f>BerM1!AH59</f>
        <v>0</v>
      </c>
      <c r="L59" s="77">
        <f>BerM1!AI59</f>
        <v>0</v>
      </c>
      <c r="M59" s="77">
        <f>BerM1!AJ59</f>
        <v>0</v>
      </c>
      <c r="N59" s="77">
        <f>BerM1!AK59</f>
        <v>0</v>
      </c>
      <c r="O59" s="77">
        <f>BerM1!AL59</f>
        <v>0</v>
      </c>
      <c r="P59" s="77">
        <f>BerM1!AM59</f>
        <v>0</v>
      </c>
      <c r="Q59" s="78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2">
        <f ca="1">BerM1!Z60</f>
        <v>0</v>
      </c>
      <c r="D60" s="75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BerM1!AC60</f>
        <v>0</v>
      </c>
      <c r="I60" s="77">
        <f>BerM1!AE60</f>
        <v>0</v>
      </c>
      <c r="J60" s="77">
        <f>BerM1!AF60</f>
        <v>0</v>
      </c>
      <c r="K60" s="77">
        <f>BerM1!AH60</f>
        <v>0</v>
      </c>
      <c r="L60" s="77">
        <f>BerM1!AI60</f>
        <v>0</v>
      </c>
      <c r="M60" s="77">
        <f>BerM1!AJ60</f>
        <v>0</v>
      </c>
      <c r="N60" s="77">
        <f>BerM1!AK60</f>
        <v>0</v>
      </c>
      <c r="O60" s="77">
        <f>BerM1!AL60</f>
        <v>0</v>
      </c>
      <c r="P60" s="77">
        <f>BerM1!AM60</f>
        <v>0</v>
      </c>
      <c r="Q60" s="78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2">
        <f ca="1">BerM1!Z61</f>
        <v>0</v>
      </c>
      <c r="D61" s="75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BerM1!AC61</f>
        <v>0</v>
      </c>
      <c r="I61" s="77">
        <f>BerM1!AE61</f>
        <v>0</v>
      </c>
      <c r="J61" s="77">
        <f>BerM1!AF61</f>
        <v>0</v>
      </c>
      <c r="K61" s="77">
        <f>BerM1!AH61</f>
        <v>0</v>
      </c>
      <c r="L61" s="77">
        <f>BerM1!AI61</f>
        <v>0</v>
      </c>
      <c r="M61" s="77">
        <f>BerM1!AJ61</f>
        <v>0</v>
      </c>
      <c r="N61" s="77">
        <f>BerM1!AK61</f>
        <v>0</v>
      </c>
      <c r="O61" s="77">
        <f>BerM1!AL61</f>
        <v>0</v>
      </c>
      <c r="P61" s="77">
        <f>BerM1!AM61</f>
        <v>0</v>
      </c>
      <c r="Q61" s="78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2">
        <f ca="1">BerM1!Z62</f>
        <v>0</v>
      </c>
      <c r="D62" s="75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BerM1!AC62</f>
        <v>0</v>
      </c>
      <c r="I62" s="77">
        <f>BerM1!AE62</f>
        <v>0</v>
      </c>
      <c r="J62" s="77">
        <f>BerM1!AF62</f>
        <v>0</v>
      </c>
      <c r="K62" s="77">
        <f>BerM1!AH62</f>
        <v>0</v>
      </c>
      <c r="L62" s="77">
        <f>BerM1!AI62</f>
        <v>0</v>
      </c>
      <c r="M62" s="77">
        <f>BerM1!AJ62</f>
        <v>0</v>
      </c>
      <c r="N62" s="77">
        <f>BerM1!AK62</f>
        <v>0</v>
      </c>
      <c r="O62" s="77">
        <f>BerM1!AL62</f>
        <v>0</v>
      </c>
      <c r="P62" s="77">
        <f>BerM1!AM62</f>
        <v>0</v>
      </c>
      <c r="Q62" s="78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2">
        <f ca="1">BerM1!Z63</f>
        <v>0</v>
      </c>
      <c r="D63" s="75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BerM1!AC63</f>
        <v>0</v>
      </c>
      <c r="I63" s="77">
        <f>BerM1!AE63</f>
        <v>0</v>
      </c>
      <c r="J63" s="77">
        <f>BerM1!AF63</f>
        <v>0</v>
      </c>
      <c r="K63" s="77">
        <f>BerM1!AH63</f>
        <v>0</v>
      </c>
      <c r="L63" s="77">
        <f>BerM1!AI63</f>
        <v>0</v>
      </c>
      <c r="M63" s="77">
        <f>BerM1!AJ63</f>
        <v>0</v>
      </c>
      <c r="N63" s="77">
        <f>BerM1!AK63</f>
        <v>0</v>
      </c>
      <c r="O63" s="77">
        <f>BerM1!AL63</f>
        <v>0</v>
      </c>
      <c r="P63" s="77">
        <f>BerM1!AM63</f>
        <v>0</v>
      </c>
      <c r="Q63" s="78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2">
        <f ca="1">BerM1!Z64</f>
        <v>0</v>
      </c>
      <c r="D64" s="75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BerM1!AC64</f>
        <v>0</v>
      </c>
      <c r="I64" s="77">
        <f>BerM1!AE64</f>
        <v>0</v>
      </c>
      <c r="J64" s="77">
        <f>BerM1!AF64</f>
        <v>0</v>
      </c>
      <c r="K64" s="77">
        <f>BerM1!AH64</f>
        <v>0</v>
      </c>
      <c r="L64" s="77">
        <f>BerM1!AI64</f>
        <v>0</v>
      </c>
      <c r="M64" s="77">
        <f>BerM1!AJ64</f>
        <v>0</v>
      </c>
      <c r="N64" s="77">
        <f>BerM1!AK64</f>
        <v>0</v>
      </c>
      <c r="O64" s="77">
        <f>BerM1!AL64</f>
        <v>0</v>
      </c>
      <c r="P64" s="77">
        <f>BerM1!AM64</f>
        <v>0</v>
      </c>
      <c r="Q64" s="78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2">
        <f ca="1">BerM1!Z65</f>
        <v>0</v>
      </c>
      <c r="D65" s="75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BerM1!AC65</f>
        <v>0</v>
      </c>
      <c r="I65" s="77">
        <f>BerM1!AE65</f>
        <v>0</v>
      </c>
      <c r="J65" s="77">
        <f>BerM1!AF65</f>
        <v>0</v>
      </c>
      <c r="K65" s="77">
        <f>BerM1!AH65</f>
        <v>0</v>
      </c>
      <c r="L65" s="77">
        <f>BerM1!AI65</f>
        <v>0</v>
      </c>
      <c r="M65" s="77">
        <f>BerM1!AJ65</f>
        <v>0</v>
      </c>
      <c r="N65" s="77">
        <f>BerM1!AK65</f>
        <v>0</v>
      </c>
      <c r="O65" s="77">
        <f>BerM1!AL65</f>
        <v>0</v>
      </c>
      <c r="P65" s="77">
        <f>BerM1!AM65</f>
        <v>0</v>
      </c>
      <c r="Q65" s="78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2">
        <f ca="1">BerM1!Z66</f>
        <v>0</v>
      </c>
      <c r="D66" s="75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BerM1!AC66</f>
        <v>0</v>
      </c>
      <c r="I66" s="77">
        <f>BerM1!AE66</f>
        <v>0</v>
      </c>
      <c r="J66" s="77">
        <f>BerM1!AF66</f>
        <v>0</v>
      </c>
      <c r="K66" s="77">
        <f>BerM1!AH66</f>
        <v>0</v>
      </c>
      <c r="L66" s="77">
        <f>BerM1!AI66</f>
        <v>0</v>
      </c>
      <c r="M66" s="77">
        <f>BerM1!AJ66</f>
        <v>0</v>
      </c>
      <c r="N66" s="77">
        <f>BerM1!AK66</f>
        <v>0</v>
      </c>
      <c r="O66" s="77">
        <f>BerM1!AL66</f>
        <v>0</v>
      </c>
      <c r="P66" s="77">
        <f>BerM1!AM66</f>
        <v>0</v>
      </c>
      <c r="Q66" s="78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2">
        <f ca="1">BerM1!Z67</f>
        <v>0</v>
      </c>
      <c r="D67" s="75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BerM1!AC67</f>
        <v>0</v>
      </c>
      <c r="I67" s="77">
        <f>BerM1!AE67</f>
        <v>0</v>
      </c>
      <c r="J67" s="77">
        <f>BerM1!AF67</f>
        <v>0</v>
      </c>
      <c r="K67" s="77">
        <f>BerM1!AH67</f>
        <v>0</v>
      </c>
      <c r="L67" s="77">
        <f>BerM1!AI67</f>
        <v>0</v>
      </c>
      <c r="M67" s="77">
        <f>BerM1!AJ67</f>
        <v>0</v>
      </c>
      <c r="N67" s="77">
        <f>BerM1!AK67</f>
        <v>0</v>
      </c>
      <c r="O67" s="77">
        <f>BerM1!AL67</f>
        <v>0</v>
      </c>
      <c r="P67" s="77">
        <f>BerM1!AM67</f>
        <v>0</v>
      </c>
      <c r="Q67" s="78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2">
        <f ca="1">BerM1!Z68</f>
        <v>0</v>
      </c>
      <c r="D68" s="75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BerM1!AC68</f>
        <v>0</v>
      </c>
      <c r="I68" s="77">
        <f>BerM1!AE68</f>
        <v>0</v>
      </c>
      <c r="J68" s="77">
        <f>BerM1!AF68</f>
        <v>0</v>
      </c>
      <c r="K68" s="77">
        <f>BerM1!AH68</f>
        <v>0</v>
      </c>
      <c r="L68" s="77">
        <f>BerM1!AI68</f>
        <v>0</v>
      </c>
      <c r="M68" s="77">
        <f>BerM1!AJ68</f>
        <v>0</v>
      </c>
      <c r="N68" s="77">
        <f>BerM1!AK68</f>
        <v>0</v>
      </c>
      <c r="O68" s="77">
        <f>BerM1!AL68</f>
        <v>0</v>
      </c>
      <c r="P68" s="77">
        <f>BerM1!AM68</f>
        <v>0</v>
      </c>
      <c r="Q68" s="78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2">
        <f ca="1">BerM1!Z69</f>
        <v>0</v>
      </c>
      <c r="D69" s="75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BerM1!AC69</f>
        <v>0</v>
      </c>
      <c r="I69" s="77">
        <f>BerM1!AE69</f>
        <v>0</v>
      </c>
      <c r="J69" s="77">
        <f>BerM1!AF69</f>
        <v>0</v>
      </c>
      <c r="K69" s="77">
        <f>BerM1!AH69</f>
        <v>0</v>
      </c>
      <c r="L69" s="77">
        <f>BerM1!AI69</f>
        <v>0</v>
      </c>
      <c r="M69" s="77">
        <f>BerM1!AJ69</f>
        <v>0</v>
      </c>
      <c r="N69" s="77">
        <f>BerM1!AK69</f>
        <v>0</v>
      </c>
      <c r="O69" s="77">
        <f>BerM1!AL69</f>
        <v>0</v>
      </c>
      <c r="P69" s="77">
        <f>BerM1!AM69</f>
        <v>0</v>
      </c>
      <c r="Q69" s="78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2">
        <f ca="1">BerM1!Z70</f>
        <v>0</v>
      </c>
      <c r="D70" s="75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BerM1!AC70</f>
        <v>0</v>
      </c>
      <c r="I70" s="77">
        <f>BerM1!AE70</f>
        <v>0</v>
      </c>
      <c r="J70" s="77">
        <f>BerM1!AF70</f>
        <v>0</v>
      </c>
      <c r="K70" s="77">
        <f>BerM1!AH70</f>
        <v>0</v>
      </c>
      <c r="L70" s="77">
        <f>BerM1!AI70</f>
        <v>0</v>
      </c>
      <c r="M70" s="77">
        <f>BerM1!AJ70</f>
        <v>0</v>
      </c>
      <c r="N70" s="77">
        <f>BerM1!AK70</f>
        <v>0</v>
      </c>
      <c r="O70" s="77">
        <f>BerM1!AL70</f>
        <v>0</v>
      </c>
      <c r="P70" s="77">
        <f>BerM1!AM70</f>
        <v>0</v>
      </c>
      <c r="Q70" s="78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2">
        <f ca="1">BerM1!Z71</f>
        <v>0</v>
      </c>
      <c r="D71" s="75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BerM1!AC71</f>
        <v>0</v>
      </c>
      <c r="I71" s="77">
        <f>BerM1!AE71</f>
        <v>0</v>
      </c>
      <c r="J71" s="77">
        <f>BerM1!AF71</f>
        <v>0</v>
      </c>
      <c r="K71" s="77">
        <f>BerM1!AH71</f>
        <v>0</v>
      </c>
      <c r="L71" s="77">
        <f>BerM1!AI71</f>
        <v>0</v>
      </c>
      <c r="M71" s="77">
        <f>BerM1!AJ71</f>
        <v>0</v>
      </c>
      <c r="N71" s="77">
        <f>BerM1!AK71</f>
        <v>0</v>
      </c>
      <c r="O71" s="77">
        <f>BerM1!AL71</f>
        <v>0</v>
      </c>
      <c r="P71" s="77">
        <f>BerM1!AM71</f>
        <v>0</v>
      </c>
      <c r="Q71" s="78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2">
        <f ca="1">BerM1!Z72</f>
        <v>0</v>
      </c>
      <c r="D72" s="75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BerM1!AC72</f>
        <v>0</v>
      </c>
      <c r="I72" s="77">
        <f>BerM1!AE72</f>
        <v>0</v>
      </c>
      <c r="J72" s="77">
        <f>BerM1!AF72</f>
        <v>0</v>
      </c>
      <c r="K72" s="77">
        <f>BerM1!AH72</f>
        <v>0</v>
      </c>
      <c r="L72" s="77">
        <f>BerM1!AI72</f>
        <v>0</v>
      </c>
      <c r="M72" s="77">
        <f>BerM1!AJ72</f>
        <v>0</v>
      </c>
      <c r="N72" s="77">
        <f>BerM1!AK72</f>
        <v>0</v>
      </c>
      <c r="O72" s="77">
        <f>BerM1!AL72</f>
        <v>0</v>
      </c>
      <c r="P72" s="77">
        <f>BerM1!AM72</f>
        <v>0</v>
      </c>
      <c r="Q72" s="78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2">
        <f ca="1">BerM1!Z73</f>
        <v>0</v>
      </c>
      <c r="D73" s="75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BerM1!AC73</f>
        <v>0</v>
      </c>
      <c r="I73" s="77">
        <f>BerM1!AE73</f>
        <v>0</v>
      </c>
      <c r="J73" s="77">
        <f>BerM1!AF73</f>
        <v>0</v>
      </c>
      <c r="K73" s="77">
        <f>BerM1!AH73</f>
        <v>0</v>
      </c>
      <c r="L73" s="77">
        <f>BerM1!AI73</f>
        <v>0</v>
      </c>
      <c r="M73" s="77">
        <f>BerM1!AJ73</f>
        <v>0</v>
      </c>
      <c r="N73" s="77">
        <f>BerM1!AK73</f>
        <v>0</v>
      </c>
      <c r="O73" s="77">
        <f>BerM1!AL73</f>
        <v>0</v>
      </c>
      <c r="P73" s="77">
        <f>BerM1!AM73</f>
        <v>0</v>
      </c>
      <c r="Q73" s="78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2">
        <f ca="1">BerM1!Z74</f>
        <v>0</v>
      </c>
      <c r="D74" s="75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BerM1!AC74</f>
        <v>0</v>
      </c>
      <c r="I74" s="77">
        <f>BerM1!AE74</f>
        <v>0</v>
      </c>
      <c r="J74" s="77">
        <f>BerM1!AF74</f>
        <v>0</v>
      </c>
      <c r="K74" s="77">
        <f>BerM1!AH74</f>
        <v>0</v>
      </c>
      <c r="L74" s="77">
        <f>BerM1!AI74</f>
        <v>0</v>
      </c>
      <c r="M74" s="77">
        <f>BerM1!AJ74</f>
        <v>0</v>
      </c>
      <c r="N74" s="77">
        <f>BerM1!AK74</f>
        <v>0</v>
      </c>
      <c r="O74" s="77">
        <f>BerM1!AL74</f>
        <v>0</v>
      </c>
      <c r="P74" s="77">
        <f>BerM1!AM74</f>
        <v>0</v>
      </c>
      <c r="Q74" s="78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2">
        <f ca="1">BerM1!Z75</f>
        <v>0</v>
      </c>
      <c r="D75" s="75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BerM1!AC75</f>
        <v>0</v>
      </c>
      <c r="I75" s="77">
        <f>BerM1!AE75</f>
        <v>0</v>
      </c>
      <c r="J75" s="77">
        <f>BerM1!AF75</f>
        <v>0</v>
      </c>
      <c r="K75" s="77">
        <f>BerM1!AH75</f>
        <v>0</v>
      </c>
      <c r="L75" s="77">
        <f>BerM1!AI75</f>
        <v>0</v>
      </c>
      <c r="M75" s="77">
        <f>BerM1!AJ75</f>
        <v>0</v>
      </c>
      <c r="N75" s="77">
        <f>BerM1!AK75</f>
        <v>0</v>
      </c>
      <c r="O75" s="77">
        <f>BerM1!AL75</f>
        <v>0</v>
      </c>
      <c r="P75" s="77">
        <f>BerM1!AM75</f>
        <v>0</v>
      </c>
      <c r="Q75" s="78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2">
        <f ca="1">BerM1!Z76</f>
        <v>0</v>
      </c>
      <c r="D76" s="75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BerM1!AC76</f>
        <v>0</v>
      </c>
      <c r="I76" s="77">
        <f>BerM1!AE76</f>
        <v>0</v>
      </c>
      <c r="J76" s="77">
        <f>BerM1!AF76</f>
        <v>0</v>
      </c>
      <c r="K76" s="77">
        <f>BerM1!AH76</f>
        <v>0</v>
      </c>
      <c r="L76" s="77">
        <f>BerM1!AI76</f>
        <v>0</v>
      </c>
      <c r="M76" s="77">
        <f>BerM1!AJ76</f>
        <v>0</v>
      </c>
      <c r="N76" s="77">
        <f>BerM1!AK76</f>
        <v>0</v>
      </c>
      <c r="O76" s="77">
        <f>BerM1!AL76</f>
        <v>0</v>
      </c>
      <c r="P76" s="77">
        <f>BerM1!AM76</f>
        <v>0</v>
      </c>
      <c r="Q76" s="78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2">
        <f ca="1">BerM1!Z77</f>
        <v>0</v>
      </c>
      <c r="D77" s="75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BerM1!AC77</f>
        <v>0</v>
      </c>
      <c r="I77" s="77">
        <f>BerM1!AE77</f>
        <v>0</v>
      </c>
      <c r="J77" s="77">
        <f>BerM1!AF77</f>
        <v>0</v>
      </c>
      <c r="K77" s="77">
        <f>BerM1!AH77</f>
        <v>0</v>
      </c>
      <c r="L77" s="77">
        <f>BerM1!AI77</f>
        <v>0</v>
      </c>
      <c r="M77" s="77">
        <f>BerM1!AJ77</f>
        <v>0</v>
      </c>
      <c r="N77" s="77">
        <f>BerM1!AK77</f>
        <v>0</v>
      </c>
      <c r="O77" s="77">
        <f>BerM1!AL77</f>
        <v>0</v>
      </c>
      <c r="P77" s="77">
        <f>BerM1!AM77</f>
        <v>0</v>
      </c>
      <c r="Q77" s="78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2">
        <f ca="1">BerM1!Z78</f>
        <v>0</v>
      </c>
      <c r="D78" s="75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BerM1!AC78</f>
        <v>0</v>
      </c>
      <c r="I78" s="77">
        <f>BerM1!AE78</f>
        <v>0</v>
      </c>
      <c r="J78" s="77">
        <f>BerM1!AF78</f>
        <v>0</v>
      </c>
      <c r="K78" s="77">
        <f>BerM1!AH78</f>
        <v>0</v>
      </c>
      <c r="L78" s="77">
        <f>BerM1!AI78</f>
        <v>0</v>
      </c>
      <c r="M78" s="77">
        <f>BerM1!AJ78</f>
        <v>0</v>
      </c>
      <c r="N78" s="77">
        <f>BerM1!AK78</f>
        <v>0</v>
      </c>
      <c r="O78" s="77">
        <f>BerM1!AL78</f>
        <v>0</v>
      </c>
      <c r="P78" s="77">
        <f>BerM1!AM78</f>
        <v>0</v>
      </c>
      <c r="Q78" s="78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2">
        <f ca="1">BerM1!Z79</f>
        <v>0</v>
      </c>
      <c r="D79" s="75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BerM1!AC79</f>
        <v>0</v>
      </c>
      <c r="I79" s="77">
        <f>BerM1!AE79</f>
        <v>0</v>
      </c>
      <c r="J79" s="77">
        <f>BerM1!AF79</f>
        <v>0</v>
      </c>
      <c r="K79" s="77">
        <f>BerM1!AH79</f>
        <v>0</v>
      </c>
      <c r="L79" s="77">
        <f>BerM1!AI79</f>
        <v>0</v>
      </c>
      <c r="M79" s="77">
        <f>BerM1!AJ79</f>
        <v>0</v>
      </c>
      <c r="N79" s="77">
        <f>BerM1!AK79</f>
        <v>0</v>
      </c>
      <c r="O79" s="77">
        <f>BerM1!AL79</f>
        <v>0</v>
      </c>
      <c r="P79" s="77">
        <f>BerM1!AM79</f>
        <v>0</v>
      </c>
      <c r="Q79" s="78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2">
        <f ca="1">BerM1!Z80</f>
        <v>0</v>
      </c>
      <c r="D80" s="75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BerM1!AC80</f>
        <v>0</v>
      </c>
      <c r="I80" s="77">
        <f>BerM1!AE80</f>
        <v>0</v>
      </c>
      <c r="J80" s="77">
        <f>BerM1!AF80</f>
        <v>0</v>
      </c>
      <c r="K80" s="77">
        <f>BerM1!AH80</f>
        <v>0</v>
      </c>
      <c r="L80" s="77">
        <f>BerM1!AI80</f>
        <v>0</v>
      </c>
      <c r="M80" s="77">
        <f>BerM1!AJ80</f>
        <v>0</v>
      </c>
      <c r="N80" s="77">
        <f>BerM1!AK80</f>
        <v>0</v>
      </c>
      <c r="O80" s="77">
        <f>BerM1!AL80</f>
        <v>0</v>
      </c>
      <c r="P80" s="77">
        <f>BerM1!AM80</f>
        <v>0</v>
      </c>
      <c r="Q80" s="78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2">
        <f ca="1">BerM1!Z81</f>
        <v>0</v>
      </c>
      <c r="D81" s="75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BerM1!AC81</f>
        <v>0</v>
      </c>
      <c r="I81" s="77">
        <f>BerM1!AE81</f>
        <v>0</v>
      </c>
      <c r="J81" s="77">
        <f>BerM1!AF81</f>
        <v>0</v>
      </c>
      <c r="K81" s="77">
        <f>BerM1!AH81</f>
        <v>0</v>
      </c>
      <c r="L81" s="77">
        <f>BerM1!AI81</f>
        <v>0</v>
      </c>
      <c r="M81" s="77">
        <f>BerM1!AJ81</f>
        <v>0</v>
      </c>
      <c r="N81" s="77">
        <f>BerM1!AK81</f>
        <v>0</v>
      </c>
      <c r="O81" s="77">
        <f>BerM1!AL81</f>
        <v>0</v>
      </c>
      <c r="P81" s="77">
        <f>BerM1!AM81</f>
        <v>0</v>
      </c>
      <c r="Q81" s="78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2">
        <f ca="1">BerM1!Z82</f>
        <v>0</v>
      </c>
      <c r="D82" s="75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BerM1!AC82</f>
        <v>0</v>
      </c>
      <c r="I82" s="77">
        <f>BerM1!AE82</f>
        <v>0</v>
      </c>
      <c r="J82" s="77">
        <f>BerM1!AF82</f>
        <v>0</v>
      </c>
      <c r="K82" s="77">
        <f>BerM1!AH82</f>
        <v>0</v>
      </c>
      <c r="L82" s="77">
        <f>BerM1!AI82</f>
        <v>0</v>
      </c>
      <c r="M82" s="77">
        <f>BerM1!AJ82</f>
        <v>0</v>
      </c>
      <c r="N82" s="77">
        <f>BerM1!AK82</f>
        <v>0</v>
      </c>
      <c r="O82" s="77">
        <f>BerM1!AL82</f>
        <v>0</v>
      </c>
      <c r="P82" s="77">
        <f>BerM1!AM82</f>
        <v>0</v>
      </c>
      <c r="Q82" s="78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2">
        <f ca="1">BerM1!Z83</f>
        <v>0</v>
      </c>
      <c r="D83" s="75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BerM1!AC83</f>
        <v>0</v>
      </c>
      <c r="I83" s="77">
        <f>BerM1!AE83</f>
        <v>0</v>
      </c>
      <c r="J83" s="77">
        <f>BerM1!AF83</f>
        <v>0</v>
      </c>
      <c r="K83" s="77">
        <f>BerM1!AH83</f>
        <v>0</v>
      </c>
      <c r="L83" s="77">
        <f>BerM1!AI83</f>
        <v>0</v>
      </c>
      <c r="M83" s="77">
        <f>BerM1!AJ83</f>
        <v>0</v>
      </c>
      <c r="N83" s="77">
        <f>BerM1!AK83</f>
        <v>0</v>
      </c>
      <c r="O83" s="77">
        <f>BerM1!AL83</f>
        <v>0</v>
      </c>
      <c r="P83" s="77">
        <f>BerM1!AM83</f>
        <v>0</v>
      </c>
      <c r="Q83" s="78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2">
        <f ca="1">BerM1!Z84</f>
        <v>0</v>
      </c>
      <c r="D84" s="75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BerM1!AC84</f>
        <v>0</v>
      </c>
      <c r="I84" s="77">
        <f>BerM1!AE84</f>
        <v>0</v>
      </c>
      <c r="J84" s="77">
        <f>BerM1!AF84</f>
        <v>0</v>
      </c>
      <c r="K84" s="77">
        <f>BerM1!AH84</f>
        <v>0</v>
      </c>
      <c r="L84" s="77">
        <f>BerM1!AI84</f>
        <v>0</v>
      </c>
      <c r="M84" s="77">
        <f>BerM1!AJ84</f>
        <v>0</v>
      </c>
      <c r="N84" s="77">
        <f>BerM1!AK84</f>
        <v>0</v>
      </c>
      <c r="O84" s="77">
        <f>BerM1!AL84</f>
        <v>0</v>
      </c>
      <c r="P84" s="77">
        <f>BerM1!AM84</f>
        <v>0</v>
      </c>
      <c r="Q84" s="78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2">
        <f ca="1">BerM1!Z85</f>
        <v>0</v>
      </c>
      <c r="D85" s="75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BerM1!AC85</f>
        <v>0</v>
      </c>
      <c r="I85" s="77">
        <f>BerM1!AE85</f>
        <v>0</v>
      </c>
      <c r="J85" s="77">
        <f>BerM1!AF85</f>
        <v>0</v>
      </c>
      <c r="K85" s="77">
        <f>BerM1!AH85</f>
        <v>0</v>
      </c>
      <c r="L85" s="77">
        <f>BerM1!AI85</f>
        <v>0</v>
      </c>
      <c r="M85" s="77">
        <f>BerM1!AJ85</f>
        <v>0</v>
      </c>
      <c r="N85" s="77">
        <f>BerM1!AK85</f>
        <v>0</v>
      </c>
      <c r="O85" s="77">
        <f>BerM1!AL85</f>
        <v>0</v>
      </c>
      <c r="P85" s="77">
        <f>BerM1!AM85</f>
        <v>0</v>
      </c>
      <c r="Q85" s="78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2">
        <f ca="1">BerM1!Z86</f>
        <v>0</v>
      </c>
      <c r="D86" s="75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BerM1!AC86</f>
        <v>0</v>
      </c>
      <c r="I86" s="77">
        <f>BerM1!AE86</f>
        <v>0</v>
      </c>
      <c r="J86" s="77">
        <f>BerM1!AF86</f>
        <v>0</v>
      </c>
      <c r="K86" s="77">
        <f>BerM1!AH86</f>
        <v>0</v>
      </c>
      <c r="L86" s="77">
        <f>BerM1!AI86</f>
        <v>0</v>
      </c>
      <c r="M86" s="77">
        <f>BerM1!AJ86</f>
        <v>0</v>
      </c>
      <c r="N86" s="77">
        <f>BerM1!AK86</f>
        <v>0</v>
      </c>
      <c r="O86" s="77">
        <f>BerM1!AL86</f>
        <v>0</v>
      </c>
      <c r="P86" s="77">
        <f>BerM1!AM86</f>
        <v>0</v>
      </c>
      <c r="Q86" s="78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2">
        <f ca="1">BerM1!Z87</f>
        <v>0</v>
      </c>
      <c r="D87" s="75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BerM1!AC87</f>
        <v>0</v>
      </c>
      <c r="I87" s="77">
        <f>BerM1!AE87</f>
        <v>0</v>
      </c>
      <c r="J87" s="77">
        <f>BerM1!AF87</f>
        <v>0</v>
      </c>
      <c r="K87" s="77">
        <f>BerM1!AH87</f>
        <v>0</v>
      </c>
      <c r="L87" s="77">
        <f>BerM1!AI87</f>
        <v>0</v>
      </c>
      <c r="M87" s="77">
        <f>BerM1!AJ87</f>
        <v>0</v>
      </c>
      <c r="N87" s="77">
        <f>BerM1!AK87</f>
        <v>0</v>
      </c>
      <c r="O87" s="77">
        <f>BerM1!AL87</f>
        <v>0</v>
      </c>
      <c r="P87" s="77">
        <f>BerM1!AM87</f>
        <v>0</v>
      </c>
      <c r="Q87" s="78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2">
        <f ca="1">BerM1!Z88</f>
        <v>0</v>
      </c>
      <c r="D88" s="75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BerM1!AC88</f>
        <v>0</v>
      </c>
      <c r="I88" s="77">
        <f>BerM1!AE88</f>
        <v>0</v>
      </c>
      <c r="J88" s="77">
        <f>BerM1!AF88</f>
        <v>0</v>
      </c>
      <c r="K88" s="77">
        <f>BerM1!AH88</f>
        <v>0</v>
      </c>
      <c r="L88" s="77">
        <f>BerM1!AI88</f>
        <v>0</v>
      </c>
      <c r="M88" s="77">
        <f>BerM1!AJ88</f>
        <v>0</v>
      </c>
      <c r="N88" s="77">
        <f>BerM1!AK88</f>
        <v>0</v>
      </c>
      <c r="O88" s="77">
        <f>BerM1!AL88</f>
        <v>0</v>
      </c>
      <c r="P88" s="77">
        <f>BerM1!AM88</f>
        <v>0</v>
      </c>
      <c r="Q88" s="78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2">
        <f ca="1">BerM1!Z89</f>
        <v>0</v>
      </c>
      <c r="D89" s="75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BerM1!AC89</f>
        <v>0</v>
      </c>
      <c r="I89" s="77">
        <f>BerM1!AE89</f>
        <v>0</v>
      </c>
      <c r="J89" s="77">
        <f>BerM1!AF89</f>
        <v>0</v>
      </c>
      <c r="K89" s="77">
        <f>BerM1!AH89</f>
        <v>0</v>
      </c>
      <c r="L89" s="77">
        <f>BerM1!AI89</f>
        <v>0</v>
      </c>
      <c r="M89" s="77">
        <f>BerM1!AJ89</f>
        <v>0</v>
      </c>
      <c r="N89" s="77">
        <f>BerM1!AK89</f>
        <v>0</v>
      </c>
      <c r="O89" s="77">
        <f>BerM1!AL89</f>
        <v>0</v>
      </c>
      <c r="P89" s="77">
        <f>BerM1!AM89</f>
        <v>0</v>
      </c>
      <c r="Q89" s="78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2">
        <f ca="1">BerM1!Z90</f>
        <v>0</v>
      </c>
      <c r="D90" s="75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BerM1!AC90</f>
        <v>0</v>
      </c>
      <c r="I90" s="77">
        <f>BerM1!AE90</f>
        <v>0</v>
      </c>
      <c r="J90" s="77">
        <f>BerM1!AF90</f>
        <v>0</v>
      </c>
      <c r="K90" s="77">
        <f>BerM1!AH90</f>
        <v>0</v>
      </c>
      <c r="L90" s="77">
        <f>BerM1!AI90</f>
        <v>0</v>
      </c>
      <c r="M90" s="77">
        <f>BerM1!AJ90</f>
        <v>0</v>
      </c>
      <c r="N90" s="77">
        <f>BerM1!AK90</f>
        <v>0</v>
      </c>
      <c r="O90" s="77">
        <f>BerM1!AL90</f>
        <v>0</v>
      </c>
      <c r="P90" s="77">
        <f>BerM1!AM90</f>
        <v>0</v>
      </c>
      <c r="Q90" s="78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2">
        <f ca="1">BerM1!Z91</f>
        <v>0</v>
      </c>
      <c r="D91" s="75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BerM1!AC91</f>
        <v>0</v>
      </c>
      <c r="I91" s="77">
        <f>BerM1!AE91</f>
        <v>0</v>
      </c>
      <c r="J91" s="77">
        <f>BerM1!AF91</f>
        <v>0</v>
      </c>
      <c r="K91" s="77">
        <f>BerM1!AH91</f>
        <v>0</v>
      </c>
      <c r="L91" s="77">
        <f>BerM1!AI91</f>
        <v>0</v>
      </c>
      <c r="M91" s="77">
        <f>BerM1!AJ91</f>
        <v>0</v>
      </c>
      <c r="N91" s="77">
        <f>BerM1!AK91</f>
        <v>0</v>
      </c>
      <c r="O91" s="77">
        <f>BerM1!AL91</f>
        <v>0</v>
      </c>
      <c r="P91" s="77">
        <f>BerM1!AM91</f>
        <v>0</v>
      </c>
      <c r="Q91" s="78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2">
        <f ca="1">BerM1!Z92</f>
        <v>0</v>
      </c>
      <c r="D92" s="75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BerM1!AC92</f>
        <v>0</v>
      </c>
      <c r="I92" s="77">
        <f>BerM1!AE92</f>
        <v>0</v>
      </c>
      <c r="J92" s="77">
        <f>BerM1!AF92</f>
        <v>0</v>
      </c>
      <c r="K92" s="77">
        <f>BerM1!AH92</f>
        <v>0</v>
      </c>
      <c r="L92" s="77">
        <f>BerM1!AI92</f>
        <v>0</v>
      </c>
      <c r="M92" s="77">
        <f>BerM1!AJ92</f>
        <v>0</v>
      </c>
      <c r="N92" s="77">
        <f>BerM1!AK92</f>
        <v>0</v>
      </c>
      <c r="O92" s="77">
        <f>BerM1!AL92</f>
        <v>0</v>
      </c>
      <c r="P92" s="77">
        <f>BerM1!AM92</f>
        <v>0</v>
      </c>
      <c r="Q92" s="78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2">
        <f ca="1">BerM1!Z93</f>
        <v>0</v>
      </c>
      <c r="D93" s="75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BerM1!AC93</f>
        <v>0</v>
      </c>
      <c r="I93" s="77">
        <f>BerM1!AE93</f>
        <v>0</v>
      </c>
      <c r="J93" s="77">
        <f>BerM1!AF93</f>
        <v>0</v>
      </c>
      <c r="K93" s="77">
        <f>BerM1!AH93</f>
        <v>0</v>
      </c>
      <c r="L93" s="77">
        <f>BerM1!AI93</f>
        <v>0</v>
      </c>
      <c r="M93" s="77">
        <f>BerM1!AJ93</f>
        <v>0</v>
      </c>
      <c r="N93" s="77">
        <f>BerM1!AK93</f>
        <v>0</v>
      </c>
      <c r="O93" s="77">
        <f>BerM1!AL93</f>
        <v>0</v>
      </c>
      <c r="P93" s="77">
        <f>BerM1!AM93</f>
        <v>0</v>
      </c>
      <c r="Q93" s="78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2">
        <f ca="1">BerM1!Z94</f>
        <v>0</v>
      </c>
      <c r="D94" s="75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BerM1!AC94</f>
        <v>0</v>
      </c>
      <c r="I94" s="77">
        <f>BerM1!AE94</f>
        <v>0</v>
      </c>
      <c r="J94" s="77">
        <f>BerM1!AF94</f>
        <v>0</v>
      </c>
      <c r="K94" s="77">
        <f>BerM1!AH94</f>
        <v>0</v>
      </c>
      <c r="L94" s="77">
        <f>BerM1!AI94</f>
        <v>0</v>
      </c>
      <c r="M94" s="77">
        <f>BerM1!AJ94</f>
        <v>0</v>
      </c>
      <c r="N94" s="77">
        <f>BerM1!AK94</f>
        <v>0</v>
      </c>
      <c r="O94" s="77">
        <f>BerM1!AL94</f>
        <v>0</v>
      </c>
      <c r="P94" s="77">
        <f>BerM1!AM94</f>
        <v>0</v>
      </c>
      <c r="Q94" s="78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2">
        <f ca="1">BerM1!Z95</f>
        <v>0</v>
      </c>
      <c r="D95" s="75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BerM1!AC95</f>
        <v>0</v>
      </c>
      <c r="I95" s="77">
        <f>BerM1!AE95</f>
        <v>0</v>
      </c>
      <c r="J95" s="77">
        <f>BerM1!AF95</f>
        <v>0</v>
      </c>
      <c r="K95" s="77">
        <f>BerM1!AH95</f>
        <v>0</v>
      </c>
      <c r="L95" s="77">
        <f>BerM1!AI95</f>
        <v>0</v>
      </c>
      <c r="M95" s="77">
        <f>BerM1!AJ95</f>
        <v>0</v>
      </c>
      <c r="N95" s="77">
        <f>BerM1!AK95</f>
        <v>0</v>
      </c>
      <c r="O95" s="77">
        <f>BerM1!AL95</f>
        <v>0</v>
      </c>
      <c r="P95" s="77">
        <f>BerM1!AM95</f>
        <v>0</v>
      </c>
      <c r="Q95" s="78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2">
        <f ca="1">BerM1!Z96</f>
        <v>0</v>
      </c>
      <c r="D96" s="75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BerM1!AC96</f>
        <v>0</v>
      </c>
      <c r="I96" s="77">
        <f>BerM1!AE96</f>
        <v>0</v>
      </c>
      <c r="J96" s="77">
        <f>BerM1!AF96</f>
        <v>0</v>
      </c>
      <c r="K96" s="77">
        <f>BerM1!AH96</f>
        <v>0</v>
      </c>
      <c r="L96" s="77">
        <f>BerM1!AI96</f>
        <v>0</v>
      </c>
      <c r="M96" s="77">
        <f>BerM1!AJ96</f>
        <v>0</v>
      </c>
      <c r="N96" s="77">
        <f>BerM1!AK96</f>
        <v>0</v>
      </c>
      <c r="O96" s="77">
        <f>BerM1!AL96</f>
        <v>0</v>
      </c>
      <c r="P96" s="77">
        <f>BerM1!AM96</f>
        <v>0</v>
      </c>
      <c r="Q96" s="78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2">
        <f ca="1">BerM1!Z97</f>
        <v>0</v>
      </c>
      <c r="D97" s="75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BerM1!AC97</f>
        <v>0</v>
      </c>
      <c r="I97" s="77">
        <f>BerM1!AE97</f>
        <v>0</v>
      </c>
      <c r="J97" s="77">
        <f>BerM1!AF97</f>
        <v>0</v>
      </c>
      <c r="K97" s="77">
        <f>BerM1!AH97</f>
        <v>0</v>
      </c>
      <c r="L97" s="77">
        <f>BerM1!AI97</f>
        <v>0</v>
      </c>
      <c r="M97" s="77">
        <f>BerM1!AJ97</f>
        <v>0</v>
      </c>
      <c r="N97" s="77">
        <f>BerM1!AK97</f>
        <v>0</v>
      </c>
      <c r="O97" s="77">
        <f>BerM1!AL97</f>
        <v>0</v>
      </c>
      <c r="P97" s="77">
        <f>BerM1!AM97</f>
        <v>0</v>
      </c>
      <c r="Q97" s="78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2">
        <f ca="1">BerM1!Z98</f>
        <v>0</v>
      </c>
      <c r="D98" s="75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BerM1!AC98</f>
        <v>0</v>
      </c>
      <c r="I98" s="77">
        <f>BerM1!AE98</f>
        <v>0</v>
      </c>
      <c r="J98" s="77">
        <f>BerM1!AF98</f>
        <v>0</v>
      </c>
      <c r="K98" s="77">
        <f>BerM1!AH98</f>
        <v>0</v>
      </c>
      <c r="L98" s="77">
        <f>BerM1!AI98</f>
        <v>0</v>
      </c>
      <c r="M98" s="77">
        <f>BerM1!AJ98</f>
        <v>0</v>
      </c>
      <c r="N98" s="77">
        <f>BerM1!AK98</f>
        <v>0</v>
      </c>
      <c r="O98" s="77">
        <f>BerM1!AL98</f>
        <v>0</v>
      </c>
      <c r="P98" s="77">
        <f>BerM1!AM98</f>
        <v>0</v>
      </c>
      <c r="Q98" s="78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2">
        <f ca="1">BerM1!Z99</f>
        <v>0</v>
      </c>
      <c r="D99" s="75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BerM1!AC99</f>
        <v>0</v>
      </c>
      <c r="I99" s="77">
        <f>BerM1!AE99</f>
        <v>0</v>
      </c>
      <c r="J99" s="77">
        <f>BerM1!AF99</f>
        <v>0</v>
      </c>
      <c r="K99" s="77">
        <f>BerM1!AH99</f>
        <v>0</v>
      </c>
      <c r="L99" s="77">
        <f>BerM1!AI99</f>
        <v>0</v>
      </c>
      <c r="M99" s="77">
        <f>BerM1!AJ99</f>
        <v>0</v>
      </c>
      <c r="N99" s="77">
        <f>BerM1!AK99</f>
        <v>0</v>
      </c>
      <c r="O99" s="77">
        <f>BerM1!AL99</f>
        <v>0</v>
      </c>
      <c r="P99" s="77">
        <f>BerM1!AM99</f>
        <v>0</v>
      </c>
      <c r="Q99" s="78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2">
        <f ca="1">BerM1!Z100</f>
        <v>0</v>
      </c>
      <c r="D100" s="75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BerM1!AC100</f>
        <v>0</v>
      </c>
      <c r="I100" s="77">
        <f>BerM1!AE100</f>
        <v>0</v>
      </c>
      <c r="J100" s="77">
        <f>BerM1!AF100</f>
        <v>0</v>
      </c>
      <c r="K100" s="77">
        <f>BerM1!AH100</f>
        <v>0</v>
      </c>
      <c r="L100" s="77">
        <f>BerM1!AI100</f>
        <v>0</v>
      </c>
      <c r="M100" s="77">
        <f>BerM1!AJ100</f>
        <v>0</v>
      </c>
      <c r="N100" s="77">
        <f>BerM1!AK100</f>
        <v>0</v>
      </c>
      <c r="O100" s="77">
        <f>BerM1!AL100</f>
        <v>0</v>
      </c>
      <c r="P100" s="77">
        <f>BerM1!AM100</f>
        <v>0</v>
      </c>
      <c r="Q100" s="78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2">
        <f ca="1">BerM1!Z101</f>
        <v>0</v>
      </c>
      <c r="D101" s="75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BerM1!AC101</f>
        <v>0</v>
      </c>
      <c r="I101" s="77">
        <f>BerM1!AE101</f>
        <v>0</v>
      </c>
      <c r="J101" s="77">
        <f>BerM1!AF101</f>
        <v>0</v>
      </c>
      <c r="K101" s="77">
        <f>BerM1!AH101</f>
        <v>0</v>
      </c>
      <c r="L101" s="77">
        <f>BerM1!AI101</f>
        <v>0</v>
      </c>
      <c r="M101" s="77">
        <f>BerM1!AJ101</f>
        <v>0</v>
      </c>
      <c r="N101" s="77">
        <f>BerM1!AK101</f>
        <v>0</v>
      </c>
      <c r="O101" s="77">
        <f>BerM1!AL101</f>
        <v>0</v>
      </c>
      <c r="P101" s="77">
        <f>BerM1!AM101</f>
        <v>0</v>
      </c>
      <c r="Q101" s="78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2">
        <f ca="1">BerM1!Z102</f>
        <v>0</v>
      </c>
      <c r="D102" s="75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BerM1!AC102</f>
        <v>0</v>
      </c>
      <c r="I102" s="77">
        <f>BerM1!AE102</f>
        <v>0</v>
      </c>
      <c r="J102" s="77">
        <f>BerM1!AF102</f>
        <v>0</v>
      </c>
      <c r="K102" s="77">
        <f>BerM1!AH102</f>
        <v>0</v>
      </c>
      <c r="L102" s="77">
        <f>BerM1!AI102</f>
        <v>0</v>
      </c>
      <c r="M102" s="77">
        <f>BerM1!AJ102</f>
        <v>0</v>
      </c>
      <c r="N102" s="77">
        <f>BerM1!AK102</f>
        <v>0</v>
      </c>
      <c r="O102" s="77">
        <f>BerM1!AL102</f>
        <v>0</v>
      </c>
      <c r="P102" s="77">
        <f>BerM1!AM102</f>
        <v>0</v>
      </c>
      <c r="Q102" s="78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2">
        <f ca="1">BerM1!Z103</f>
        <v>0</v>
      </c>
      <c r="D103" s="75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BerM1!AC103</f>
        <v>0</v>
      </c>
      <c r="I103" s="77">
        <f>BerM1!AE103</f>
        <v>0</v>
      </c>
      <c r="J103" s="77">
        <f>BerM1!AF103</f>
        <v>0</v>
      </c>
      <c r="K103" s="77">
        <f>BerM1!AH103</f>
        <v>0</v>
      </c>
      <c r="L103" s="77">
        <f>BerM1!AI103</f>
        <v>0</v>
      </c>
      <c r="M103" s="77">
        <f>BerM1!AJ103</f>
        <v>0</v>
      </c>
      <c r="N103" s="77">
        <f>BerM1!AK103</f>
        <v>0</v>
      </c>
      <c r="O103" s="77">
        <f>BerM1!AL103</f>
        <v>0</v>
      </c>
      <c r="P103" s="77">
        <f>BerM1!AM103</f>
        <v>0</v>
      </c>
      <c r="Q103" s="78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2">
        <f ca="1">BerM1!Z104</f>
        <v>0</v>
      </c>
      <c r="D104" s="75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BerM1!AC104</f>
        <v>0</v>
      </c>
      <c r="I104" s="77">
        <f>BerM1!AE104</f>
        <v>0</v>
      </c>
      <c r="J104" s="77">
        <f>BerM1!AF104</f>
        <v>0</v>
      </c>
      <c r="K104" s="77">
        <f>BerM1!AH104</f>
        <v>0</v>
      </c>
      <c r="L104" s="77">
        <f>BerM1!AI104</f>
        <v>0</v>
      </c>
      <c r="M104" s="77">
        <f>BerM1!AJ104</f>
        <v>0</v>
      </c>
      <c r="N104" s="77">
        <f>BerM1!AK104</f>
        <v>0</v>
      </c>
      <c r="O104" s="77">
        <f>BerM1!AL104</f>
        <v>0</v>
      </c>
      <c r="P104" s="77">
        <f>BerM1!AM104</f>
        <v>0</v>
      </c>
      <c r="Q104" s="78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2">
        <f ca="1">BerM1!Z105</f>
        <v>0</v>
      </c>
      <c r="D105" s="75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BerM1!AC105</f>
        <v>0</v>
      </c>
      <c r="I105" s="77">
        <f>BerM1!AE105</f>
        <v>0</v>
      </c>
      <c r="J105" s="77">
        <f>BerM1!AF105</f>
        <v>0</v>
      </c>
      <c r="K105" s="77">
        <f>BerM1!AH105</f>
        <v>0</v>
      </c>
      <c r="L105" s="77">
        <f>BerM1!AI105</f>
        <v>0</v>
      </c>
      <c r="M105" s="77">
        <f>BerM1!AJ105</f>
        <v>0</v>
      </c>
      <c r="N105" s="77">
        <f>BerM1!AK105</f>
        <v>0</v>
      </c>
      <c r="O105" s="77">
        <f>BerM1!AL105</f>
        <v>0</v>
      </c>
      <c r="P105" s="77">
        <f>BerM1!AM105</f>
        <v>0</v>
      </c>
      <c r="Q105" s="78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2">
        <f ca="1">BerM1!Z106</f>
        <v>0</v>
      </c>
      <c r="D106" s="75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BerM1!AC106</f>
        <v>0</v>
      </c>
      <c r="I106" s="77">
        <f>BerM1!AE106</f>
        <v>0</v>
      </c>
      <c r="J106" s="77">
        <f>BerM1!AF106</f>
        <v>0</v>
      </c>
      <c r="K106" s="77">
        <f>BerM1!AH106</f>
        <v>0</v>
      </c>
      <c r="L106" s="77">
        <f>BerM1!AI106</f>
        <v>0</v>
      </c>
      <c r="M106" s="77">
        <f>BerM1!AJ106</f>
        <v>0</v>
      </c>
      <c r="N106" s="77">
        <f>BerM1!AK106</f>
        <v>0</v>
      </c>
      <c r="O106" s="77">
        <f>BerM1!AL106</f>
        <v>0</v>
      </c>
      <c r="P106" s="77">
        <f>BerM1!AM106</f>
        <v>0</v>
      </c>
      <c r="Q106" s="78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2">
        <f ca="1">BerM1!Z107</f>
        <v>0</v>
      </c>
      <c r="D107" s="75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BerM1!AC107</f>
        <v>0</v>
      </c>
      <c r="I107" s="77">
        <f>BerM1!AE107</f>
        <v>0</v>
      </c>
      <c r="J107" s="77">
        <f>BerM1!AF107</f>
        <v>0</v>
      </c>
      <c r="K107" s="77">
        <f>BerM1!AH107</f>
        <v>0</v>
      </c>
      <c r="L107" s="77">
        <f>BerM1!AI107</f>
        <v>0</v>
      </c>
      <c r="M107" s="77">
        <f>BerM1!AJ107</f>
        <v>0</v>
      </c>
      <c r="N107" s="77">
        <f>BerM1!AK107</f>
        <v>0</v>
      </c>
      <c r="O107" s="77">
        <f>BerM1!AL107</f>
        <v>0</v>
      </c>
      <c r="P107" s="77">
        <f>BerM1!AM107</f>
        <v>0</v>
      </c>
      <c r="Q107" s="78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2">
        <f ca="1">BerM1!Z108</f>
        <v>0</v>
      </c>
      <c r="D108" s="75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BerM1!AC108</f>
        <v>0</v>
      </c>
      <c r="I108" s="77">
        <f>BerM1!AE108</f>
        <v>0</v>
      </c>
      <c r="J108" s="77">
        <f>BerM1!AF108</f>
        <v>0</v>
      </c>
      <c r="K108" s="77">
        <f>BerM1!AH108</f>
        <v>0</v>
      </c>
      <c r="L108" s="77">
        <f>BerM1!AI108</f>
        <v>0</v>
      </c>
      <c r="M108" s="77">
        <f>BerM1!AJ108</f>
        <v>0</v>
      </c>
      <c r="N108" s="77">
        <f>BerM1!AK108</f>
        <v>0</v>
      </c>
      <c r="O108" s="77">
        <f>BerM1!AL108</f>
        <v>0</v>
      </c>
      <c r="P108" s="77">
        <f>BerM1!AM108</f>
        <v>0</v>
      </c>
      <c r="Q108" s="78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2">
        <f ca="1">BerM1!Z109</f>
        <v>0</v>
      </c>
      <c r="D109" s="75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BerM1!AC109</f>
        <v>0</v>
      </c>
      <c r="I109" s="77">
        <f>BerM1!AE109</f>
        <v>0</v>
      </c>
      <c r="J109" s="77">
        <f>BerM1!AF109</f>
        <v>0</v>
      </c>
      <c r="K109" s="77">
        <f>BerM1!AH109</f>
        <v>0</v>
      </c>
      <c r="L109" s="77">
        <f>BerM1!AI109</f>
        <v>0</v>
      </c>
      <c r="M109" s="77">
        <f>BerM1!AJ109</f>
        <v>0</v>
      </c>
      <c r="N109" s="77">
        <f>BerM1!AK109</f>
        <v>0</v>
      </c>
      <c r="O109" s="77">
        <f>BerM1!AL109</f>
        <v>0</v>
      </c>
      <c r="P109" s="77">
        <f>BerM1!AM109</f>
        <v>0</v>
      </c>
      <c r="Q109" s="78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2">
        <f ca="1">BerM1!Z110</f>
        <v>0</v>
      </c>
      <c r="D110" s="75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BerM1!AC110</f>
        <v>0</v>
      </c>
      <c r="I110" s="77">
        <f>BerM1!AE110</f>
        <v>0</v>
      </c>
      <c r="J110" s="77">
        <f>BerM1!AF110</f>
        <v>0</v>
      </c>
      <c r="K110" s="77">
        <f>BerM1!AH110</f>
        <v>0</v>
      </c>
      <c r="L110" s="77">
        <f>BerM1!AI110</f>
        <v>0</v>
      </c>
      <c r="M110" s="77">
        <f>BerM1!AJ110</f>
        <v>0</v>
      </c>
      <c r="N110" s="77">
        <f>BerM1!AK110</f>
        <v>0</v>
      </c>
      <c r="O110" s="77">
        <f>BerM1!AL110</f>
        <v>0</v>
      </c>
      <c r="P110" s="77">
        <f>BerM1!AM110</f>
        <v>0</v>
      </c>
      <c r="Q110" s="78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2">
        <f ca="1">BerM1!Z111</f>
        <v>0</v>
      </c>
      <c r="D111" s="75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BerM1!AC111</f>
        <v>0</v>
      </c>
      <c r="I111" s="77">
        <f>BerM1!AE111</f>
        <v>0</v>
      </c>
      <c r="J111" s="77">
        <f>BerM1!AF111</f>
        <v>0</v>
      </c>
      <c r="K111" s="77">
        <f>BerM1!AH111</f>
        <v>0</v>
      </c>
      <c r="L111" s="77">
        <f>BerM1!AI111</f>
        <v>0</v>
      </c>
      <c r="M111" s="77">
        <f>BerM1!AJ111</f>
        <v>0</v>
      </c>
      <c r="N111" s="77">
        <f>BerM1!AK111</f>
        <v>0</v>
      </c>
      <c r="O111" s="77">
        <f>BerM1!AL111</f>
        <v>0</v>
      </c>
      <c r="P111" s="77">
        <f>BerM1!AM111</f>
        <v>0</v>
      </c>
      <c r="Q111" s="78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2">
        <f ca="1">BerM1!Z112</f>
        <v>0</v>
      </c>
      <c r="D112" s="75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BerM1!AC112</f>
        <v>0</v>
      </c>
      <c r="I112" s="77">
        <f>BerM1!AE112</f>
        <v>0</v>
      </c>
      <c r="J112" s="77">
        <f>BerM1!AF112</f>
        <v>0</v>
      </c>
      <c r="K112" s="77">
        <f>BerM1!AH112</f>
        <v>0</v>
      </c>
      <c r="L112" s="77">
        <f>BerM1!AI112</f>
        <v>0</v>
      </c>
      <c r="M112" s="77">
        <f>BerM1!AJ112</f>
        <v>0</v>
      </c>
      <c r="N112" s="77">
        <f>BerM1!AK112</f>
        <v>0</v>
      </c>
      <c r="O112" s="77">
        <f>BerM1!AL112</f>
        <v>0</v>
      </c>
      <c r="P112" s="77">
        <f>BerM1!AM112</f>
        <v>0</v>
      </c>
      <c r="Q112" s="78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2">
        <f ca="1">BerM1!Z113</f>
        <v>0</v>
      </c>
      <c r="D113" s="75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BerM1!AC113</f>
        <v>0</v>
      </c>
      <c r="I113" s="77">
        <f>BerM1!AE113</f>
        <v>0</v>
      </c>
      <c r="J113" s="77">
        <f>BerM1!AF113</f>
        <v>0</v>
      </c>
      <c r="K113" s="77">
        <f>BerM1!AH113</f>
        <v>0</v>
      </c>
      <c r="L113" s="77">
        <f>BerM1!AI113</f>
        <v>0</v>
      </c>
      <c r="M113" s="77">
        <f>BerM1!AJ113</f>
        <v>0</v>
      </c>
      <c r="N113" s="77">
        <f>BerM1!AK113</f>
        <v>0</v>
      </c>
      <c r="O113" s="77">
        <f>BerM1!AL113</f>
        <v>0</v>
      </c>
      <c r="P113" s="77">
        <f>BerM1!AM113</f>
        <v>0</v>
      </c>
      <c r="Q113" s="78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2">
        <f ca="1">BerM1!Z114</f>
        <v>0</v>
      </c>
      <c r="D114" s="75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BerM1!AC114</f>
        <v>0</v>
      </c>
      <c r="I114" s="77">
        <f>BerM1!AE114</f>
        <v>0</v>
      </c>
      <c r="J114" s="77">
        <f>BerM1!AF114</f>
        <v>0</v>
      </c>
      <c r="K114" s="77">
        <f>BerM1!AH114</f>
        <v>0</v>
      </c>
      <c r="L114" s="77">
        <f>BerM1!AI114</f>
        <v>0</v>
      </c>
      <c r="M114" s="77">
        <f>BerM1!AJ114</f>
        <v>0</v>
      </c>
      <c r="N114" s="77">
        <f>BerM1!AK114</f>
        <v>0</v>
      </c>
      <c r="O114" s="77">
        <f>BerM1!AL114</f>
        <v>0</v>
      </c>
      <c r="P114" s="77">
        <f>BerM1!AM114</f>
        <v>0</v>
      </c>
      <c r="Q114" s="78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2">
        <f ca="1">BerM1!Z115</f>
        <v>0</v>
      </c>
      <c r="D115" s="75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BerM1!AC115</f>
        <v>0</v>
      </c>
      <c r="I115" s="77">
        <f>BerM1!AE115</f>
        <v>0</v>
      </c>
      <c r="J115" s="77">
        <f>BerM1!AF115</f>
        <v>0</v>
      </c>
      <c r="K115" s="77">
        <f>BerM1!AH115</f>
        <v>0</v>
      </c>
      <c r="L115" s="77">
        <f>BerM1!AI115</f>
        <v>0</v>
      </c>
      <c r="M115" s="77">
        <f>BerM1!AJ115</f>
        <v>0</v>
      </c>
      <c r="N115" s="77">
        <f>BerM1!AK115</f>
        <v>0</v>
      </c>
      <c r="O115" s="77">
        <f>BerM1!AL115</f>
        <v>0</v>
      </c>
      <c r="P115" s="77">
        <f>BerM1!AM115</f>
        <v>0</v>
      </c>
      <c r="Q115" s="78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2">
        <f ca="1">BerM1!Z116</f>
        <v>0</v>
      </c>
      <c r="D116" s="75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BerM1!AC116</f>
        <v>0</v>
      </c>
      <c r="I116" s="77">
        <f>BerM1!AE116</f>
        <v>0</v>
      </c>
      <c r="J116" s="77">
        <f>BerM1!AF116</f>
        <v>0</v>
      </c>
      <c r="K116" s="77">
        <f>BerM1!AH116</f>
        <v>0</v>
      </c>
      <c r="L116" s="77">
        <f>BerM1!AI116</f>
        <v>0</v>
      </c>
      <c r="M116" s="77">
        <f>BerM1!AJ116</f>
        <v>0</v>
      </c>
      <c r="N116" s="77">
        <f>BerM1!AK116</f>
        <v>0</v>
      </c>
      <c r="O116" s="77">
        <f>BerM1!AL116</f>
        <v>0</v>
      </c>
      <c r="P116" s="77">
        <f>BerM1!AM116</f>
        <v>0</v>
      </c>
      <c r="Q116" s="78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2">
        <f ca="1">BerM1!Z117</f>
        <v>0</v>
      </c>
      <c r="D117" s="75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BerM1!AC117</f>
        <v>0</v>
      </c>
      <c r="I117" s="77">
        <f>BerM1!AE117</f>
        <v>0</v>
      </c>
      <c r="J117" s="77">
        <f>BerM1!AF117</f>
        <v>0</v>
      </c>
      <c r="K117" s="77">
        <f>BerM1!AH117</f>
        <v>0</v>
      </c>
      <c r="L117" s="77">
        <f>BerM1!AI117</f>
        <v>0</v>
      </c>
      <c r="M117" s="77">
        <f>BerM1!AJ117</f>
        <v>0</v>
      </c>
      <c r="N117" s="77">
        <f>BerM1!AK117</f>
        <v>0</v>
      </c>
      <c r="O117" s="77">
        <f>BerM1!AL117</f>
        <v>0</v>
      </c>
      <c r="P117" s="77">
        <f>BerM1!AM117</f>
        <v>0</v>
      </c>
      <c r="Q117" s="78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2">
        <f ca="1">BerM1!Z118</f>
        <v>0</v>
      </c>
      <c r="D118" s="75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BerM1!AC118</f>
        <v>0</v>
      </c>
      <c r="I118" s="77">
        <f>BerM1!AE118</f>
        <v>0</v>
      </c>
      <c r="J118" s="77">
        <f>BerM1!AF118</f>
        <v>0</v>
      </c>
      <c r="K118" s="77">
        <f>BerM1!AH118</f>
        <v>0</v>
      </c>
      <c r="L118" s="77">
        <f>BerM1!AI118</f>
        <v>0</v>
      </c>
      <c r="M118" s="77">
        <f>BerM1!AJ118</f>
        <v>0</v>
      </c>
      <c r="N118" s="77">
        <f>BerM1!AK118</f>
        <v>0</v>
      </c>
      <c r="O118" s="77">
        <f>BerM1!AL118</f>
        <v>0</v>
      </c>
      <c r="P118" s="77">
        <f>BerM1!AM118</f>
        <v>0</v>
      </c>
      <c r="Q118" s="78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2">
        <f ca="1">BerM1!Z119</f>
        <v>0</v>
      </c>
      <c r="D119" s="75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BerM1!AC119</f>
        <v>0</v>
      </c>
      <c r="I119" s="77">
        <f>BerM1!AE119</f>
        <v>0</v>
      </c>
      <c r="J119" s="77">
        <f>BerM1!AF119</f>
        <v>0</v>
      </c>
      <c r="K119" s="77">
        <f>BerM1!AH119</f>
        <v>0</v>
      </c>
      <c r="L119" s="77">
        <f>BerM1!AI119</f>
        <v>0</v>
      </c>
      <c r="M119" s="77">
        <f>BerM1!AJ119</f>
        <v>0</v>
      </c>
      <c r="N119" s="77">
        <f>BerM1!AK119</f>
        <v>0</v>
      </c>
      <c r="O119" s="77">
        <f>BerM1!AL119</f>
        <v>0</v>
      </c>
      <c r="P119" s="77">
        <f>BerM1!AM119</f>
        <v>0</v>
      </c>
      <c r="Q119" s="78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2">
        <f ca="1">BerM1!Z120</f>
        <v>0</v>
      </c>
      <c r="D120" s="75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BerM1!AC120</f>
        <v>0</v>
      </c>
      <c r="I120" s="77">
        <f>BerM1!AE120</f>
        <v>0</v>
      </c>
      <c r="J120" s="77">
        <f>BerM1!AF120</f>
        <v>0</v>
      </c>
      <c r="K120" s="77">
        <f>BerM1!AH120</f>
        <v>0</v>
      </c>
      <c r="L120" s="77">
        <f>BerM1!AI120</f>
        <v>0</v>
      </c>
      <c r="M120" s="77">
        <f>BerM1!AJ120</f>
        <v>0</v>
      </c>
      <c r="N120" s="77">
        <f>BerM1!AK120</f>
        <v>0</v>
      </c>
      <c r="O120" s="77">
        <f>BerM1!AL120</f>
        <v>0</v>
      </c>
      <c r="P120" s="77">
        <f>BerM1!AM120</f>
        <v>0</v>
      </c>
      <c r="Q120" s="78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2">
        <f ca="1">BerM1!Z121</f>
        <v>0</v>
      </c>
      <c r="D121" s="75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BerM1!AC121</f>
        <v>0</v>
      </c>
      <c r="I121" s="77">
        <f>BerM1!AE121</f>
        <v>0</v>
      </c>
      <c r="J121" s="77">
        <f>BerM1!AF121</f>
        <v>0</v>
      </c>
      <c r="K121" s="77">
        <f>BerM1!AH121</f>
        <v>0</v>
      </c>
      <c r="L121" s="77">
        <f>BerM1!AI121</f>
        <v>0</v>
      </c>
      <c r="M121" s="77">
        <f>BerM1!AJ121</f>
        <v>0</v>
      </c>
      <c r="N121" s="77">
        <f>BerM1!AK121</f>
        <v>0</v>
      </c>
      <c r="O121" s="77">
        <f>BerM1!AL121</f>
        <v>0</v>
      </c>
      <c r="P121" s="77">
        <f>BerM1!AM121</f>
        <v>0</v>
      </c>
      <c r="Q121" s="78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2">
        <f ca="1">BerM1!Z122</f>
        <v>0</v>
      </c>
      <c r="D122" s="75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BerM1!AC122</f>
        <v>0</v>
      </c>
      <c r="I122" s="77">
        <f>BerM1!AE122</f>
        <v>0</v>
      </c>
      <c r="J122" s="77">
        <f>BerM1!AF122</f>
        <v>0</v>
      </c>
      <c r="K122" s="77">
        <f>BerM1!AH122</f>
        <v>0</v>
      </c>
      <c r="L122" s="77">
        <f>BerM1!AI122</f>
        <v>0</v>
      </c>
      <c r="M122" s="77">
        <f>BerM1!AJ122</f>
        <v>0</v>
      </c>
      <c r="N122" s="77">
        <f>BerM1!AK122</f>
        <v>0</v>
      </c>
      <c r="O122" s="77">
        <f>BerM1!AL122</f>
        <v>0</v>
      </c>
      <c r="P122" s="77">
        <f>BerM1!AM122</f>
        <v>0</v>
      </c>
      <c r="Q122" s="78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2">
        <f ca="1">BerM1!Z123</f>
        <v>0</v>
      </c>
      <c r="D123" s="75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BerM1!AC123</f>
        <v>0</v>
      </c>
      <c r="I123" s="77">
        <f>BerM1!AE123</f>
        <v>0</v>
      </c>
      <c r="J123" s="77">
        <f>BerM1!AF123</f>
        <v>0</v>
      </c>
      <c r="K123" s="77">
        <f>BerM1!AH123</f>
        <v>0</v>
      </c>
      <c r="L123" s="77">
        <f>BerM1!AI123</f>
        <v>0</v>
      </c>
      <c r="M123" s="77">
        <f>BerM1!AJ123</f>
        <v>0</v>
      </c>
      <c r="N123" s="77">
        <f>BerM1!AK123</f>
        <v>0</v>
      </c>
      <c r="O123" s="77">
        <f>BerM1!AL123</f>
        <v>0</v>
      </c>
      <c r="P123" s="77">
        <f>BerM1!AM123</f>
        <v>0</v>
      </c>
      <c r="Q123" s="78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2">
        <f ca="1">BerM1!Z124</f>
        <v>0</v>
      </c>
      <c r="D124" s="75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BerM1!AC124</f>
        <v>0</v>
      </c>
      <c r="I124" s="77">
        <f>BerM1!AE124</f>
        <v>0</v>
      </c>
      <c r="J124" s="77">
        <f>BerM1!AF124</f>
        <v>0</v>
      </c>
      <c r="K124" s="77">
        <f>BerM1!AH124</f>
        <v>0</v>
      </c>
      <c r="L124" s="77">
        <f>BerM1!AI124</f>
        <v>0</v>
      </c>
      <c r="M124" s="77">
        <f>BerM1!AJ124</f>
        <v>0</v>
      </c>
      <c r="N124" s="77">
        <f>BerM1!AK124</f>
        <v>0</v>
      </c>
      <c r="O124" s="77">
        <f>BerM1!AL124</f>
        <v>0</v>
      </c>
      <c r="P124" s="77">
        <f>BerM1!AM124</f>
        <v>0</v>
      </c>
      <c r="Q124" s="78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2">
        <f ca="1">BerM1!Z125</f>
        <v>0</v>
      </c>
      <c r="D125" s="75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BerM1!AC125</f>
        <v>0</v>
      </c>
      <c r="I125" s="77">
        <f>BerM1!AE125</f>
        <v>0</v>
      </c>
      <c r="J125" s="77">
        <f>BerM1!AF125</f>
        <v>0</v>
      </c>
      <c r="K125" s="77">
        <f>BerM1!AH125</f>
        <v>0</v>
      </c>
      <c r="L125" s="77">
        <f>BerM1!AI125</f>
        <v>0</v>
      </c>
      <c r="M125" s="77">
        <f>BerM1!AJ125</f>
        <v>0</v>
      </c>
      <c r="N125" s="77">
        <f>BerM1!AK125</f>
        <v>0</v>
      </c>
      <c r="O125" s="77">
        <f>BerM1!AL125</f>
        <v>0</v>
      </c>
      <c r="P125" s="77">
        <f>BerM1!AM125</f>
        <v>0</v>
      </c>
      <c r="Q125" s="78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2">
        <f ca="1">BerM1!Z126</f>
        <v>0</v>
      </c>
      <c r="D126" s="75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BerM1!AC126</f>
        <v>0</v>
      </c>
      <c r="I126" s="77">
        <f>BerM1!AE126</f>
        <v>0</v>
      </c>
      <c r="J126" s="77">
        <f>BerM1!AF126</f>
        <v>0</v>
      </c>
      <c r="K126" s="77">
        <f>BerM1!AH126</f>
        <v>0</v>
      </c>
      <c r="L126" s="77">
        <f>BerM1!AI126</f>
        <v>0</v>
      </c>
      <c r="M126" s="77">
        <f>BerM1!AJ126</f>
        <v>0</v>
      </c>
      <c r="N126" s="77">
        <f>BerM1!AK126</f>
        <v>0</v>
      </c>
      <c r="O126" s="77">
        <f>BerM1!AL126</f>
        <v>0</v>
      </c>
      <c r="P126" s="77">
        <f>BerM1!AM126</f>
        <v>0</v>
      </c>
      <c r="Q126" s="78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2">
        <f ca="1">BerM1!Z127</f>
        <v>0</v>
      </c>
      <c r="D127" s="75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BerM1!AC127</f>
        <v>0</v>
      </c>
      <c r="I127" s="77">
        <f>BerM1!AE127</f>
        <v>0</v>
      </c>
      <c r="J127" s="77">
        <f>BerM1!AF127</f>
        <v>0</v>
      </c>
      <c r="K127" s="77">
        <f>BerM1!AH127</f>
        <v>0</v>
      </c>
      <c r="L127" s="77">
        <f>BerM1!AI127</f>
        <v>0</v>
      </c>
      <c r="M127" s="77">
        <f>BerM1!AJ127</f>
        <v>0</v>
      </c>
      <c r="N127" s="77">
        <f>BerM1!AK127</f>
        <v>0</v>
      </c>
      <c r="O127" s="77">
        <f>BerM1!AL127</f>
        <v>0</v>
      </c>
      <c r="P127" s="77">
        <f>BerM1!AM127</f>
        <v>0</v>
      </c>
      <c r="Q127" s="78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2">
        <f ca="1">BerM1!Z128</f>
        <v>0</v>
      </c>
      <c r="D128" s="75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BerM1!AC128</f>
        <v>0</v>
      </c>
      <c r="I128" s="77">
        <f>BerM1!AE128</f>
        <v>0</v>
      </c>
      <c r="J128" s="77">
        <f>BerM1!AF128</f>
        <v>0</v>
      </c>
      <c r="K128" s="77">
        <f>BerM1!AH128</f>
        <v>0</v>
      </c>
      <c r="L128" s="77">
        <f>BerM1!AI128</f>
        <v>0</v>
      </c>
      <c r="M128" s="77">
        <f>BerM1!AJ128</f>
        <v>0</v>
      </c>
      <c r="N128" s="77">
        <f>BerM1!AK128</f>
        <v>0</v>
      </c>
      <c r="O128" s="77">
        <f>BerM1!AL128</f>
        <v>0</v>
      </c>
      <c r="P128" s="77">
        <f>BerM1!AM128</f>
        <v>0</v>
      </c>
      <c r="Q128" s="78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2">
        <f ca="1">BerM1!Z129</f>
        <v>0</v>
      </c>
      <c r="D129" s="75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BerM1!AC129</f>
        <v>0</v>
      </c>
      <c r="I129" s="77">
        <f>BerM1!AE129</f>
        <v>0</v>
      </c>
      <c r="J129" s="77">
        <f>BerM1!AF129</f>
        <v>0</v>
      </c>
      <c r="K129" s="77">
        <f>BerM1!AH129</f>
        <v>0</v>
      </c>
      <c r="L129" s="77">
        <f>BerM1!AI129</f>
        <v>0</v>
      </c>
      <c r="M129" s="77">
        <f>BerM1!AJ129</f>
        <v>0</v>
      </c>
      <c r="N129" s="77">
        <f>BerM1!AK129</f>
        <v>0</v>
      </c>
      <c r="O129" s="77">
        <f>BerM1!AL129</f>
        <v>0</v>
      </c>
      <c r="P129" s="77">
        <f>BerM1!AM129</f>
        <v>0</v>
      </c>
      <c r="Q129" s="78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2">
        <f ca="1">BerM1!Z130</f>
        <v>0</v>
      </c>
      <c r="D130" s="75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BerM1!AC130</f>
        <v>0</v>
      </c>
      <c r="I130" s="77">
        <f>BerM1!AE130</f>
        <v>0</v>
      </c>
      <c r="J130" s="77">
        <f>BerM1!AF130</f>
        <v>0</v>
      </c>
      <c r="K130" s="77">
        <f>BerM1!AH130</f>
        <v>0</v>
      </c>
      <c r="L130" s="77">
        <f>BerM1!AI130</f>
        <v>0</v>
      </c>
      <c r="M130" s="77">
        <f>BerM1!AJ130</f>
        <v>0</v>
      </c>
      <c r="N130" s="77">
        <f>BerM1!AK130</f>
        <v>0</v>
      </c>
      <c r="O130" s="77">
        <f>BerM1!AL130</f>
        <v>0</v>
      </c>
      <c r="P130" s="77">
        <f>BerM1!AM130</f>
        <v>0</v>
      </c>
      <c r="Q130" s="78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2">
        <f ca="1">BerM1!Z131</f>
        <v>0</v>
      </c>
      <c r="D131" s="75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BerM1!AC131</f>
        <v>0</v>
      </c>
      <c r="I131" s="77">
        <f>BerM1!AE131</f>
        <v>0</v>
      </c>
      <c r="J131" s="77">
        <f>BerM1!AF131</f>
        <v>0</v>
      </c>
      <c r="K131" s="77">
        <f>BerM1!AH131</f>
        <v>0</v>
      </c>
      <c r="L131" s="77">
        <f>BerM1!AI131</f>
        <v>0</v>
      </c>
      <c r="M131" s="77">
        <f>BerM1!AJ131</f>
        <v>0</v>
      </c>
      <c r="N131" s="77">
        <f>BerM1!AK131</f>
        <v>0</v>
      </c>
      <c r="O131" s="77">
        <f>BerM1!AL131</f>
        <v>0</v>
      </c>
      <c r="P131" s="77">
        <f>BerM1!AM131</f>
        <v>0</v>
      </c>
      <c r="Q131" s="78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2">
        <f ca="1">BerM1!Z132</f>
        <v>0</v>
      </c>
      <c r="D132" s="75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BerM1!AC132</f>
        <v>0</v>
      </c>
      <c r="I132" s="77">
        <f>BerM1!AE132</f>
        <v>0</v>
      </c>
      <c r="J132" s="77">
        <f>BerM1!AF132</f>
        <v>0</v>
      </c>
      <c r="K132" s="77">
        <f>BerM1!AH132</f>
        <v>0</v>
      </c>
      <c r="L132" s="77">
        <f>BerM1!AI132</f>
        <v>0</v>
      </c>
      <c r="M132" s="77">
        <f>BerM1!AJ132</f>
        <v>0</v>
      </c>
      <c r="N132" s="77">
        <f>BerM1!AK132</f>
        <v>0</v>
      </c>
      <c r="O132" s="77">
        <f>BerM1!AL132</f>
        <v>0</v>
      </c>
      <c r="P132" s="77">
        <f>BerM1!AM132</f>
        <v>0</v>
      </c>
      <c r="Q132" s="78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2">
        <f ca="1">BerM1!Z133</f>
        <v>0</v>
      </c>
      <c r="D133" s="75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BerM1!AC133</f>
        <v>0</v>
      </c>
      <c r="I133" s="77">
        <f>BerM1!AE133</f>
        <v>0</v>
      </c>
      <c r="J133" s="77">
        <f>BerM1!AF133</f>
        <v>0</v>
      </c>
      <c r="K133" s="77">
        <f>BerM1!AH133</f>
        <v>0</v>
      </c>
      <c r="L133" s="77">
        <f>BerM1!AI133</f>
        <v>0</v>
      </c>
      <c r="M133" s="77">
        <f>BerM1!AJ133</f>
        <v>0</v>
      </c>
      <c r="N133" s="77">
        <f>BerM1!AK133</f>
        <v>0</v>
      </c>
      <c r="O133" s="77">
        <f>BerM1!AL133</f>
        <v>0</v>
      </c>
      <c r="P133" s="77">
        <f>BerM1!AM133</f>
        <v>0</v>
      </c>
      <c r="Q133" s="78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2">
        <f ca="1">BerM1!Z134</f>
        <v>0</v>
      </c>
      <c r="D134" s="75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BerM1!AC134</f>
        <v>0</v>
      </c>
      <c r="I134" s="77">
        <f>BerM1!AE134</f>
        <v>0</v>
      </c>
      <c r="J134" s="77">
        <f>BerM1!AF134</f>
        <v>0</v>
      </c>
      <c r="K134" s="77">
        <f>BerM1!AH134</f>
        <v>0</v>
      </c>
      <c r="L134" s="77">
        <f>BerM1!AI134</f>
        <v>0</v>
      </c>
      <c r="M134" s="77">
        <f>BerM1!AJ134</f>
        <v>0</v>
      </c>
      <c r="N134" s="77">
        <f>BerM1!AK134</f>
        <v>0</v>
      </c>
      <c r="O134" s="77">
        <f>BerM1!AL134</f>
        <v>0</v>
      </c>
      <c r="P134" s="77">
        <f>BerM1!AM134</f>
        <v>0</v>
      </c>
      <c r="Q134" s="78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2">
        <f ca="1">BerM1!Z135</f>
        <v>0</v>
      </c>
      <c r="D135" s="75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BerM1!AC135</f>
        <v>0</v>
      </c>
      <c r="I135" s="77">
        <f>BerM1!AE135</f>
        <v>0</v>
      </c>
      <c r="J135" s="77">
        <f>BerM1!AF135</f>
        <v>0</v>
      </c>
      <c r="K135" s="77">
        <f>BerM1!AH135</f>
        <v>0</v>
      </c>
      <c r="L135" s="77">
        <f>BerM1!AI135</f>
        <v>0</v>
      </c>
      <c r="M135" s="77">
        <f>BerM1!AJ135</f>
        <v>0</v>
      </c>
      <c r="N135" s="77">
        <f>BerM1!AK135</f>
        <v>0</v>
      </c>
      <c r="O135" s="77">
        <f>BerM1!AL135</f>
        <v>0</v>
      </c>
      <c r="P135" s="77">
        <f>BerM1!AM135</f>
        <v>0</v>
      </c>
      <c r="Q135" s="78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2">
        <f ca="1">BerM1!Z136</f>
        <v>0</v>
      </c>
      <c r="D136" s="75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BerM1!AC136</f>
        <v>0</v>
      </c>
      <c r="I136" s="77">
        <f>BerM1!AE136</f>
        <v>0</v>
      </c>
      <c r="J136" s="77">
        <f>BerM1!AF136</f>
        <v>0</v>
      </c>
      <c r="K136" s="77">
        <f>BerM1!AH136</f>
        <v>0</v>
      </c>
      <c r="L136" s="77">
        <f>BerM1!AI136</f>
        <v>0</v>
      </c>
      <c r="M136" s="77">
        <f>BerM1!AJ136</f>
        <v>0</v>
      </c>
      <c r="N136" s="77">
        <f>BerM1!AK136</f>
        <v>0</v>
      </c>
      <c r="O136" s="77">
        <f>BerM1!AL136</f>
        <v>0</v>
      </c>
      <c r="P136" s="77">
        <f>BerM1!AM136</f>
        <v>0</v>
      </c>
      <c r="Q136" s="78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2">
        <f ca="1">BerM1!Z137</f>
        <v>0</v>
      </c>
      <c r="D137" s="75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BerM1!AC137</f>
        <v>0</v>
      </c>
      <c r="I137" s="77">
        <f>BerM1!AE137</f>
        <v>0</v>
      </c>
      <c r="J137" s="77">
        <f>BerM1!AF137</f>
        <v>0</v>
      </c>
      <c r="K137" s="77">
        <f>BerM1!AH137</f>
        <v>0</v>
      </c>
      <c r="L137" s="77">
        <f>BerM1!AI137</f>
        <v>0</v>
      </c>
      <c r="M137" s="77">
        <f>BerM1!AJ137</f>
        <v>0</v>
      </c>
      <c r="N137" s="77">
        <f>BerM1!AK137</f>
        <v>0</v>
      </c>
      <c r="O137" s="77">
        <f>BerM1!AL137</f>
        <v>0</v>
      </c>
      <c r="P137" s="77">
        <f>BerM1!AM137</f>
        <v>0</v>
      </c>
      <c r="Q137" s="78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2">
        <f ca="1">BerM1!Z138</f>
        <v>0</v>
      </c>
      <c r="D138" s="75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BerM1!AC138</f>
        <v>0</v>
      </c>
      <c r="I138" s="77">
        <f>BerM1!AE138</f>
        <v>0</v>
      </c>
      <c r="J138" s="77">
        <f>BerM1!AF138</f>
        <v>0</v>
      </c>
      <c r="K138" s="77">
        <f>BerM1!AH138</f>
        <v>0</v>
      </c>
      <c r="L138" s="77">
        <f>BerM1!AI138</f>
        <v>0</v>
      </c>
      <c r="M138" s="77">
        <f>BerM1!AJ138</f>
        <v>0</v>
      </c>
      <c r="N138" s="77">
        <f>BerM1!AK138</f>
        <v>0</v>
      </c>
      <c r="O138" s="77">
        <f>BerM1!AL138</f>
        <v>0</v>
      </c>
      <c r="P138" s="77">
        <f>BerM1!AM138</f>
        <v>0</v>
      </c>
      <c r="Q138" s="78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2">
        <f ca="1">BerM1!Z139</f>
        <v>0</v>
      </c>
      <c r="D139" s="75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BerM1!AC139</f>
        <v>0</v>
      </c>
      <c r="I139" s="77">
        <f>BerM1!AE139</f>
        <v>0</v>
      </c>
      <c r="J139" s="77">
        <f>BerM1!AF139</f>
        <v>0</v>
      </c>
      <c r="K139" s="77">
        <f>BerM1!AH139</f>
        <v>0</v>
      </c>
      <c r="L139" s="77">
        <f>BerM1!AI139</f>
        <v>0</v>
      </c>
      <c r="M139" s="77">
        <f>BerM1!AJ139</f>
        <v>0</v>
      </c>
      <c r="N139" s="77">
        <f>BerM1!AK139</f>
        <v>0</v>
      </c>
      <c r="O139" s="77">
        <f>BerM1!AL139</f>
        <v>0</v>
      </c>
      <c r="P139" s="77">
        <f>BerM1!AM139</f>
        <v>0</v>
      </c>
      <c r="Q139" s="78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2">
        <f ca="1">BerM1!Z140</f>
        <v>0</v>
      </c>
      <c r="D140" s="75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BerM1!AC140</f>
        <v>0</v>
      </c>
      <c r="I140" s="77">
        <f>BerM1!AE140</f>
        <v>0</v>
      </c>
      <c r="J140" s="77">
        <f>BerM1!AF140</f>
        <v>0</v>
      </c>
      <c r="K140" s="77">
        <f>BerM1!AH140</f>
        <v>0</v>
      </c>
      <c r="L140" s="77">
        <f>BerM1!AI140</f>
        <v>0</v>
      </c>
      <c r="M140" s="77">
        <f>BerM1!AJ140</f>
        <v>0</v>
      </c>
      <c r="N140" s="77">
        <f>BerM1!AK140</f>
        <v>0</v>
      </c>
      <c r="O140" s="77">
        <f>BerM1!AL140</f>
        <v>0</v>
      </c>
      <c r="P140" s="77">
        <f>BerM1!AM140</f>
        <v>0</v>
      </c>
      <c r="Q140" s="78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2">
        <f ca="1">BerM1!Z141</f>
        <v>0</v>
      </c>
      <c r="D141" s="75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BerM1!AC141</f>
        <v>0</v>
      </c>
      <c r="I141" s="77">
        <f>BerM1!AE141</f>
        <v>0</v>
      </c>
      <c r="J141" s="77">
        <f>BerM1!AF141</f>
        <v>0</v>
      </c>
      <c r="K141" s="77">
        <f>BerM1!AH141</f>
        <v>0</v>
      </c>
      <c r="L141" s="77">
        <f>BerM1!AI141</f>
        <v>0</v>
      </c>
      <c r="M141" s="77">
        <f>BerM1!AJ141</f>
        <v>0</v>
      </c>
      <c r="N141" s="77">
        <f>BerM1!AK141</f>
        <v>0</v>
      </c>
      <c r="O141" s="77">
        <f>BerM1!AL141</f>
        <v>0</v>
      </c>
      <c r="P141" s="77">
        <f>BerM1!AM141</f>
        <v>0</v>
      </c>
      <c r="Q141" s="78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2">
        <f ca="1">BerM1!Z142</f>
        <v>0</v>
      </c>
      <c r="D142" s="75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BerM1!AC142</f>
        <v>0</v>
      </c>
      <c r="I142" s="77">
        <f>BerM1!AE142</f>
        <v>0</v>
      </c>
      <c r="J142" s="77">
        <f>BerM1!AF142</f>
        <v>0</v>
      </c>
      <c r="K142" s="77">
        <f>BerM1!AH142</f>
        <v>0</v>
      </c>
      <c r="L142" s="77">
        <f>BerM1!AI142</f>
        <v>0</v>
      </c>
      <c r="M142" s="77">
        <f>BerM1!AJ142</f>
        <v>0</v>
      </c>
      <c r="N142" s="77">
        <f>BerM1!AK142</f>
        <v>0</v>
      </c>
      <c r="O142" s="77">
        <f>BerM1!AL142</f>
        <v>0</v>
      </c>
      <c r="P142" s="77">
        <f>BerM1!AM142</f>
        <v>0</v>
      </c>
      <c r="Q142" s="78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2">
        <f ca="1">BerM1!Z143</f>
        <v>0</v>
      </c>
      <c r="D143" s="75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BerM1!AC143</f>
        <v>0</v>
      </c>
      <c r="I143" s="77">
        <f>BerM1!AE143</f>
        <v>0</v>
      </c>
      <c r="J143" s="77">
        <f>BerM1!AF143</f>
        <v>0</v>
      </c>
      <c r="K143" s="77">
        <f>BerM1!AH143</f>
        <v>0</v>
      </c>
      <c r="L143" s="77">
        <f>BerM1!AI143</f>
        <v>0</v>
      </c>
      <c r="M143" s="77">
        <f>BerM1!AJ143</f>
        <v>0</v>
      </c>
      <c r="N143" s="77">
        <f>BerM1!AK143</f>
        <v>0</v>
      </c>
      <c r="O143" s="77">
        <f>BerM1!AL143</f>
        <v>0</v>
      </c>
      <c r="P143" s="77">
        <f>BerM1!AM143</f>
        <v>0</v>
      </c>
      <c r="Q143" s="78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2">
        <f ca="1">BerM1!Z144</f>
        <v>0</v>
      </c>
      <c r="D144" s="75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BerM1!AC144</f>
        <v>0</v>
      </c>
      <c r="I144" s="77">
        <f>BerM1!AE144</f>
        <v>0</v>
      </c>
      <c r="J144" s="77">
        <f>BerM1!AF144</f>
        <v>0</v>
      </c>
      <c r="K144" s="77">
        <f>BerM1!AH144</f>
        <v>0</v>
      </c>
      <c r="L144" s="77">
        <f>BerM1!AI144</f>
        <v>0</v>
      </c>
      <c r="M144" s="77">
        <f>BerM1!AJ144</f>
        <v>0</v>
      </c>
      <c r="N144" s="77">
        <f>BerM1!AK144</f>
        <v>0</v>
      </c>
      <c r="O144" s="77">
        <f>BerM1!AL144</f>
        <v>0</v>
      </c>
      <c r="P144" s="77">
        <f>BerM1!AM144</f>
        <v>0</v>
      </c>
      <c r="Q144" s="78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2">
        <f ca="1">BerM1!Z145</f>
        <v>0</v>
      </c>
      <c r="D145" s="75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BerM1!AC145</f>
        <v>0</v>
      </c>
      <c r="I145" s="77">
        <f>BerM1!AE145</f>
        <v>0</v>
      </c>
      <c r="J145" s="77">
        <f>BerM1!AF145</f>
        <v>0</v>
      </c>
      <c r="K145" s="77">
        <f>BerM1!AH145</f>
        <v>0</v>
      </c>
      <c r="L145" s="77">
        <f>BerM1!AI145</f>
        <v>0</v>
      </c>
      <c r="M145" s="77">
        <f>BerM1!AJ145</f>
        <v>0</v>
      </c>
      <c r="N145" s="77">
        <f>BerM1!AK145</f>
        <v>0</v>
      </c>
      <c r="O145" s="77">
        <f>BerM1!AL145</f>
        <v>0</v>
      </c>
      <c r="P145" s="77">
        <f>BerM1!AM145</f>
        <v>0</v>
      </c>
      <c r="Q145" s="78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2">
        <f ca="1">BerM1!Z146</f>
        <v>0</v>
      </c>
      <c r="D146" s="75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BerM1!AC146</f>
        <v>0</v>
      </c>
      <c r="I146" s="77">
        <f>BerM1!AE146</f>
        <v>0</v>
      </c>
      <c r="J146" s="77">
        <f>BerM1!AF146</f>
        <v>0</v>
      </c>
      <c r="K146" s="77">
        <f>BerM1!AH146</f>
        <v>0</v>
      </c>
      <c r="L146" s="77">
        <f>BerM1!AI146</f>
        <v>0</v>
      </c>
      <c r="M146" s="77">
        <f>BerM1!AJ146</f>
        <v>0</v>
      </c>
      <c r="N146" s="77">
        <f>BerM1!AK146</f>
        <v>0</v>
      </c>
      <c r="O146" s="77">
        <f>BerM1!AL146</f>
        <v>0</v>
      </c>
      <c r="P146" s="77">
        <f>BerM1!AM146</f>
        <v>0</v>
      </c>
      <c r="Q146" s="78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2">
        <f ca="1">BerM1!Z147</f>
        <v>0</v>
      </c>
      <c r="D147" s="75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BerM1!AC147</f>
        <v>0</v>
      </c>
      <c r="I147" s="77">
        <f>BerM1!AE147</f>
        <v>0</v>
      </c>
      <c r="J147" s="77">
        <f>BerM1!AF147</f>
        <v>0</v>
      </c>
      <c r="K147" s="77">
        <f>BerM1!AH147</f>
        <v>0</v>
      </c>
      <c r="L147" s="77">
        <f>BerM1!AI147</f>
        <v>0</v>
      </c>
      <c r="M147" s="77">
        <f>BerM1!AJ147</f>
        <v>0</v>
      </c>
      <c r="N147" s="77">
        <f>BerM1!AK147</f>
        <v>0</v>
      </c>
      <c r="O147" s="77">
        <f>BerM1!AL147</f>
        <v>0</v>
      </c>
      <c r="P147" s="77">
        <f>BerM1!AM147</f>
        <v>0</v>
      </c>
      <c r="Q147" s="78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2">
        <f ca="1">BerM1!Z148</f>
        <v>0</v>
      </c>
      <c r="D148" s="75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BerM1!AC148</f>
        <v>0</v>
      </c>
      <c r="I148" s="77">
        <f>BerM1!AE148</f>
        <v>0</v>
      </c>
      <c r="J148" s="77">
        <f>BerM1!AF148</f>
        <v>0</v>
      </c>
      <c r="K148" s="77">
        <f>BerM1!AH148</f>
        <v>0</v>
      </c>
      <c r="L148" s="77">
        <f>BerM1!AI148</f>
        <v>0</v>
      </c>
      <c r="M148" s="77">
        <f>BerM1!AJ148</f>
        <v>0</v>
      </c>
      <c r="N148" s="77">
        <f>BerM1!AK148</f>
        <v>0</v>
      </c>
      <c r="O148" s="77">
        <f>BerM1!AL148</f>
        <v>0</v>
      </c>
      <c r="P148" s="77">
        <f>BerM1!AM148</f>
        <v>0</v>
      </c>
      <c r="Q148" s="78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2">
        <f ca="1">BerM1!Z149</f>
        <v>0</v>
      </c>
      <c r="D149" s="75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BerM1!AC149</f>
        <v>0</v>
      </c>
      <c r="I149" s="77">
        <f>BerM1!AE149</f>
        <v>0</v>
      </c>
      <c r="J149" s="77">
        <f>BerM1!AF149</f>
        <v>0</v>
      </c>
      <c r="K149" s="77">
        <f>BerM1!AH149</f>
        <v>0</v>
      </c>
      <c r="L149" s="77">
        <f>BerM1!AI149</f>
        <v>0</v>
      </c>
      <c r="M149" s="77">
        <f>BerM1!AJ149</f>
        <v>0</v>
      </c>
      <c r="N149" s="77">
        <f>BerM1!AK149</f>
        <v>0</v>
      </c>
      <c r="O149" s="77">
        <f>BerM1!AL149</f>
        <v>0</v>
      </c>
      <c r="P149" s="77">
        <f>BerM1!AM149</f>
        <v>0</v>
      </c>
      <c r="Q149" s="78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2">
        <f ca="1">BerM1!Z150</f>
        <v>0</v>
      </c>
      <c r="D150" s="75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BerM1!AC150</f>
        <v>0</v>
      </c>
      <c r="I150" s="77">
        <f>BerM1!AE150</f>
        <v>0</v>
      </c>
      <c r="J150" s="77">
        <f>BerM1!AF150</f>
        <v>0</v>
      </c>
      <c r="K150" s="77">
        <f>BerM1!AH150</f>
        <v>0</v>
      </c>
      <c r="L150" s="77">
        <f>BerM1!AI150</f>
        <v>0</v>
      </c>
      <c r="M150" s="77">
        <f>BerM1!AJ150</f>
        <v>0</v>
      </c>
      <c r="N150" s="77">
        <f>BerM1!AK150</f>
        <v>0</v>
      </c>
      <c r="O150" s="77">
        <f>BerM1!AL150</f>
        <v>0</v>
      </c>
      <c r="P150" s="77">
        <f>BerM1!AM150</f>
        <v>0</v>
      </c>
      <c r="Q150" s="78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2">
        <f ca="1">BerM1!Z151</f>
        <v>0</v>
      </c>
      <c r="D151" s="75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BerM1!AC151</f>
        <v>0</v>
      </c>
      <c r="I151" s="77">
        <f>BerM1!AE151</f>
        <v>0</v>
      </c>
      <c r="J151" s="77">
        <f>BerM1!AF151</f>
        <v>0</v>
      </c>
      <c r="K151" s="77">
        <f>BerM1!AH151</f>
        <v>0</v>
      </c>
      <c r="L151" s="77">
        <f>BerM1!AI151</f>
        <v>0</v>
      </c>
      <c r="M151" s="77">
        <f>BerM1!AJ151</f>
        <v>0</v>
      </c>
      <c r="N151" s="77">
        <f>BerM1!AK151</f>
        <v>0</v>
      </c>
      <c r="O151" s="77">
        <f>BerM1!AL151</f>
        <v>0</v>
      </c>
      <c r="P151" s="77">
        <f>BerM1!AM151</f>
        <v>0</v>
      </c>
      <c r="Q151" s="78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2">
        <f ca="1">BerM1!Z152</f>
        <v>0</v>
      </c>
      <c r="D152" s="75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BerM1!AC152</f>
        <v>0</v>
      </c>
      <c r="I152" s="77">
        <f>BerM1!AE152</f>
        <v>0</v>
      </c>
      <c r="J152" s="77">
        <f>BerM1!AF152</f>
        <v>0</v>
      </c>
      <c r="K152" s="77">
        <f>BerM1!AH152</f>
        <v>0</v>
      </c>
      <c r="L152" s="77">
        <f>BerM1!AI152</f>
        <v>0</v>
      </c>
      <c r="M152" s="77">
        <f>BerM1!AJ152</f>
        <v>0</v>
      </c>
      <c r="N152" s="77">
        <f>BerM1!AK152</f>
        <v>0</v>
      </c>
      <c r="O152" s="77">
        <f>BerM1!AL152</f>
        <v>0</v>
      </c>
      <c r="P152" s="77">
        <f>BerM1!AM152</f>
        <v>0</v>
      </c>
      <c r="Q152" s="78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2">
        <f ca="1">BerM1!Z153</f>
        <v>0</v>
      </c>
      <c r="D153" s="75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BerM1!AC153</f>
        <v>0</v>
      </c>
      <c r="I153" s="77">
        <f>BerM1!AE153</f>
        <v>0</v>
      </c>
      <c r="J153" s="77">
        <f>BerM1!AF153</f>
        <v>0</v>
      </c>
      <c r="K153" s="77">
        <f>BerM1!AH153</f>
        <v>0</v>
      </c>
      <c r="L153" s="77">
        <f>BerM1!AI153</f>
        <v>0</v>
      </c>
      <c r="M153" s="77">
        <f>BerM1!AJ153</f>
        <v>0</v>
      </c>
      <c r="N153" s="77">
        <f>BerM1!AK153</f>
        <v>0</v>
      </c>
      <c r="O153" s="77">
        <f>BerM1!AL153</f>
        <v>0</v>
      </c>
      <c r="P153" s="77">
        <f>BerM1!AM153</f>
        <v>0</v>
      </c>
      <c r="Q153" s="78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2">
        <f ca="1">BerM1!Z154</f>
        <v>0</v>
      </c>
      <c r="D154" s="75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BerM1!AC154</f>
        <v>0</v>
      </c>
      <c r="I154" s="77">
        <f>BerM1!AE154</f>
        <v>0</v>
      </c>
      <c r="J154" s="77">
        <f>BerM1!AF154</f>
        <v>0</v>
      </c>
      <c r="K154" s="77">
        <f>BerM1!AH154</f>
        <v>0</v>
      </c>
      <c r="L154" s="77">
        <f>BerM1!AI154</f>
        <v>0</v>
      </c>
      <c r="M154" s="77">
        <f>BerM1!AJ154</f>
        <v>0</v>
      </c>
      <c r="N154" s="77">
        <f>BerM1!AK154</f>
        <v>0</v>
      </c>
      <c r="O154" s="77">
        <f>BerM1!AL154</f>
        <v>0</v>
      </c>
      <c r="P154" s="77">
        <f>BerM1!AM154</f>
        <v>0</v>
      </c>
      <c r="Q154" s="78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2">
        <f ca="1">BerM1!Z155</f>
        <v>0</v>
      </c>
      <c r="D155" s="75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BerM1!AC155</f>
        <v>0</v>
      </c>
      <c r="I155" s="77">
        <f>BerM1!AE155</f>
        <v>0</v>
      </c>
      <c r="J155" s="77">
        <f>BerM1!AF155</f>
        <v>0</v>
      </c>
      <c r="K155" s="77">
        <f>BerM1!AH155</f>
        <v>0</v>
      </c>
      <c r="L155" s="77">
        <f>BerM1!AI155</f>
        <v>0</v>
      </c>
      <c r="M155" s="77">
        <f>BerM1!AJ155</f>
        <v>0</v>
      </c>
      <c r="N155" s="77">
        <f>BerM1!AK155</f>
        <v>0</v>
      </c>
      <c r="O155" s="77">
        <f>BerM1!AL155</f>
        <v>0</v>
      </c>
      <c r="P155" s="77">
        <f>BerM1!AM155</f>
        <v>0</v>
      </c>
      <c r="Q155" s="78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2">
        <f ca="1">BerM1!Z156</f>
        <v>0</v>
      </c>
      <c r="D156" s="75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BerM1!AC156</f>
        <v>0</v>
      </c>
      <c r="I156" s="77">
        <f>BerM1!AE156</f>
        <v>0</v>
      </c>
      <c r="J156" s="77">
        <f>BerM1!AF156</f>
        <v>0</v>
      </c>
      <c r="K156" s="77">
        <f>BerM1!AH156</f>
        <v>0</v>
      </c>
      <c r="L156" s="77">
        <f>BerM1!AI156</f>
        <v>0</v>
      </c>
      <c r="M156" s="77">
        <f>BerM1!AJ156</f>
        <v>0</v>
      </c>
      <c r="N156" s="77">
        <f>BerM1!AK156</f>
        <v>0</v>
      </c>
      <c r="O156" s="77">
        <f>BerM1!AL156</f>
        <v>0</v>
      </c>
      <c r="P156" s="77">
        <f>BerM1!AM156</f>
        <v>0</v>
      </c>
      <c r="Q156" s="78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2">
        <f ca="1">BerM1!Z157</f>
        <v>0</v>
      </c>
      <c r="D157" s="75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BerM1!AC157</f>
        <v>0</v>
      </c>
      <c r="I157" s="77">
        <f>BerM1!AE157</f>
        <v>0</v>
      </c>
      <c r="J157" s="77">
        <f>BerM1!AF157</f>
        <v>0</v>
      </c>
      <c r="K157" s="77">
        <f>BerM1!AH157</f>
        <v>0</v>
      </c>
      <c r="L157" s="77">
        <f>BerM1!AI157</f>
        <v>0</v>
      </c>
      <c r="M157" s="77">
        <f>BerM1!AJ157</f>
        <v>0</v>
      </c>
      <c r="N157" s="77">
        <f>BerM1!AK157</f>
        <v>0</v>
      </c>
      <c r="O157" s="77">
        <f>BerM1!AL157</f>
        <v>0</v>
      </c>
      <c r="P157" s="77">
        <f>BerM1!AM157</f>
        <v>0</v>
      </c>
      <c r="Q157" s="78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2">
        <f ca="1">BerM1!Z158</f>
        <v>0</v>
      </c>
      <c r="D158" s="75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BerM1!AC158</f>
        <v>0</v>
      </c>
      <c r="I158" s="77">
        <f>BerM1!AE158</f>
        <v>0</v>
      </c>
      <c r="J158" s="77">
        <f>BerM1!AF158</f>
        <v>0</v>
      </c>
      <c r="K158" s="77">
        <f>BerM1!AH158</f>
        <v>0</v>
      </c>
      <c r="L158" s="77">
        <f>BerM1!AI158</f>
        <v>0</v>
      </c>
      <c r="M158" s="77">
        <f>BerM1!AJ158</f>
        <v>0</v>
      </c>
      <c r="N158" s="77">
        <f>BerM1!AK158</f>
        <v>0</v>
      </c>
      <c r="O158" s="77">
        <f>BerM1!AL158</f>
        <v>0</v>
      </c>
      <c r="P158" s="77">
        <f>BerM1!AM158</f>
        <v>0</v>
      </c>
      <c r="Q158" s="78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2">
        <f ca="1">BerM1!Z159</f>
        <v>0</v>
      </c>
      <c r="D159" s="75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BerM1!AC159</f>
        <v>0</v>
      </c>
      <c r="I159" s="77">
        <f>BerM1!AE159</f>
        <v>0</v>
      </c>
      <c r="J159" s="77">
        <f>BerM1!AF159</f>
        <v>0</v>
      </c>
      <c r="K159" s="77">
        <f>BerM1!AH159</f>
        <v>0</v>
      </c>
      <c r="L159" s="77">
        <f>BerM1!AI159</f>
        <v>0</v>
      </c>
      <c r="M159" s="77">
        <f>BerM1!AJ159</f>
        <v>0</v>
      </c>
      <c r="N159" s="77">
        <f>BerM1!AK159</f>
        <v>0</v>
      </c>
      <c r="O159" s="77">
        <f>BerM1!AL159</f>
        <v>0</v>
      </c>
      <c r="P159" s="77">
        <f>BerM1!AM159</f>
        <v>0</v>
      </c>
      <c r="Q159" s="78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2">
        <f ca="1">BerM1!Z160</f>
        <v>0</v>
      </c>
      <c r="D160" s="75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BerM1!AC160</f>
        <v>0</v>
      </c>
      <c r="I160" s="77">
        <f>BerM1!AE160</f>
        <v>0</v>
      </c>
      <c r="J160" s="77">
        <f>BerM1!AF160</f>
        <v>0</v>
      </c>
      <c r="K160" s="77">
        <f>BerM1!AH160</f>
        <v>0</v>
      </c>
      <c r="L160" s="77">
        <f>BerM1!AI160</f>
        <v>0</v>
      </c>
      <c r="M160" s="77">
        <f>BerM1!AJ160</f>
        <v>0</v>
      </c>
      <c r="N160" s="77">
        <f>BerM1!AK160</f>
        <v>0</v>
      </c>
      <c r="O160" s="77">
        <f>BerM1!AL160</f>
        <v>0</v>
      </c>
      <c r="P160" s="77">
        <f>BerM1!AM160</f>
        <v>0</v>
      </c>
      <c r="Q160" s="78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2">
        <f ca="1">BerM1!Z161</f>
        <v>0</v>
      </c>
      <c r="D161" s="75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BerM1!AC161</f>
        <v>0</v>
      </c>
      <c r="I161" s="77">
        <f>BerM1!AE161</f>
        <v>0</v>
      </c>
      <c r="J161" s="77">
        <f>BerM1!AF161</f>
        <v>0</v>
      </c>
      <c r="K161" s="77">
        <f>BerM1!AH161</f>
        <v>0</v>
      </c>
      <c r="L161" s="77">
        <f>BerM1!AI161</f>
        <v>0</v>
      </c>
      <c r="M161" s="77">
        <f>BerM1!AJ161</f>
        <v>0</v>
      </c>
      <c r="N161" s="77">
        <f>BerM1!AK161</f>
        <v>0</v>
      </c>
      <c r="O161" s="77">
        <f>BerM1!AL161</f>
        <v>0</v>
      </c>
      <c r="P161" s="77">
        <f>BerM1!AM161</f>
        <v>0</v>
      </c>
      <c r="Q161" s="78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2">
        <f ca="1">BerM1!Z162</f>
        <v>0</v>
      </c>
      <c r="D162" s="75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BerM1!AC162</f>
        <v>0</v>
      </c>
      <c r="I162" s="77">
        <f>BerM1!AE162</f>
        <v>0</v>
      </c>
      <c r="J162" s="77">
        <f>BerM1!AF162</f>
        <v>0</v>
      </c>
      <c r="K162" s="77">
        <f>BerM1!AH162</f>
        <v>0</v>
      </c>
      <c r="L162" s="77">
        <f>BerM1!AI162</f>
        <v>0</v>
      </c>
      <c r="M162" s="77">
        <f>BerM1!AJ162</f>
        <v>0</v>
      </c>
      <c r="N162" s="77">
        <f>BerM1!AK162</f>
        <v>0</v>
      </c>
      <c r="O162" s="77">
        <f>BerM1!AL162</f>
        <v>0</v>
      </c>
      <c r="P162" s="77">
        <f>BerM1!AM162</f>
        <v>0</v>
      </c>
      <c r="Q162" s="78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2">
        <f ca="1">BerM1!Z163</f>
        <v>0</v>
      </c>
      <c r="D163" s="75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BerM1!AC163</f>
        <v>0</v>
      </c>
      <c r="I163" s="77">
        <f>BerM1!AE163</f>
        <v>0</v>
      </c>
      <c r="J163" s="77">
        <f>BerM1!AF163</f>
        <v>0</v>
      </c>
      <c r="K163" s="77">
        <f>BerM1!AH163</f>
        <v>0</v>
      </c>
      <c r="L163" s="77">
        <f>BerM1!AI163</f>
        <v>0</v>
      </c>
      <c r="M163" s="77">
        <f>BerM1!AJ163</f>
        <v>0</v>
      </c>
      <c r="N163" s="77">
        <f>BerM1!AK163</f>
        <v>0</v>
      </c>
      <c r="O163" s="77">
        <f>BerM1!AL163</f>
        <v>0</v>
      </c>
      <c r="P163" s="77">
        <f>BerM1!AM163</f>
        <v>0</v>
      </c>
      <c r="Q163" s="78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2">
        <f ca="1">BerM1!Z164</f>
        <v>0</v>
      </c>
      <c r="D164" s="75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BerM1!AC164</f>
        <v>0</v>
      </c>
      <c r="I164" s="77">
        <f>BerM1!AE164</f>
        <v>0</v>
      </c>
      <c r="J164" s="77">
        <f>BerM1!AF164</f>
        <v>0</v>
      </c>
      <c r="K164" s="77">
        <f>BerM1!AH164</f>
        <v>0</v>
      </c>
      <c r="L164" s="77">
        <f>BerM1!AI164</f>
        <v>0</v>
      </c>
      <c r="M164" s="77">
        <f>BerM1!AJ164</f>
        <v>0</v>
      </c>
      <c r="N164" s="77">
        <f>BerM1!AK164</f>
        <v>0</v>
      </c>
      <c r="O164" s="77">
        <f>BerM1!AL164</f>
        <v>0</v>
      </c>
      <c r="P164" s="77">
        <f>BerM1!AM164</f>
        <v>0</v>
      </c>
      <c r="Q164" s="78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2">
        <f ca="1">BerM1!Z165</f>
        <v>0</v>
      </c>
      <c r="D165" s="75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BerM1!AC165</f>
        <v>0</v>
      </c>
      <c r="I165" s="77">
        <f>BerM1!AE165</f>
        <v>0</v>
      </c>
      <c r="J165" s="77">
        <f>BerM1!AF165</f>
        <v>0</v>
      </c>
      <c r="K165" s="77">
        <f>BerM1!AH165</f>
        <v>0</v>
      </c>
      <c r="L165" s="77">
        <f>BerM1!AI165</f>
        <v>0</v>
      </c>
      <c r="M165" s="77">
        <f>BerM1!AJ165</f>
        <v>0</v>
      </c>
      <c r="N165" s="77">
        <f>BerM1!AK165</f>
        <v>0</v>
      </c>
      <c r="O165" s="77">
        <f>BerM1!AL165</f>
        <v>0</v>
      </c>
      <c r="P165" s="77">
        <f>BerM1!AM165</f>
        <v>0</v>
      </c>
      <c r="Q165" s="78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2">
        <f ca="1">BerM1!Z166</f>
        <v>0</v>
      </c>
      <c r="D166" s="75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BerM1!AC166</f>
        <v>0</v>
      </c>
      <c r="I166" s="77">
        <f>BerM1!AE166</f>
        <v>0</v>
      </c>
      <c r="J166" s="77">
        <f>BerM1!AF166</f>
        <v>0</v>
      </c>
      <c r="K166" s="77">
        <f>BerM1!AH166</f>
        <v>0</v>
      </c>
      <c r="L166" s="77">
        <f>BerM1!AI166</f>
        <v>0</v>
      </c>
      <c r="M166" s="77">
        <f>BerM1!AJ166</f>
        <v>0</v>
      </c>
      <c r="N166" s="77">
        <f>BerM1!AK166</f>
        <v>0</v>
      </c>
      <c r="O166" s="77">
        <f>BerM1!AL166</f>
        <v>0</v>
      </c>
      <c r="P166" s="77">
        <f>BerM1!AM166</f>
        <v>0</v>
      </c>
      <c r="Q166" s="78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2">
        <f ca="1">BerM1!Z167</f>
        <v>0</v>
      </c>
      <c r="D167" s="75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BerM1!AC167</f>
        <v>0</v>
      </c>
      <c r="I167" s="77">
        <f>BerM1!AE167</f>
        <v>0</v>
      </c>
      <c r="J167" s="77">
        <f>BerM1!AF167</f>
        <v>0</v>
      </c>
      <c r="K167" s="77">
        <f>BerM1!AH167</f>
        <v>0</v>
      </c>
      <c r="L167" s="77">
        <f>BerM1!AI167</f>
        <v>0</v>
      </c>
      <c r="M167" s="77">
        <f>BerM1!AJ167</f>
        <v>0</v>
      </c>
      <c r="N167" s="77">
        <f>BerM1!AK167</f>
        <v>0</v>
      </c>
      <c r="O167" s="77">
        <f>BerM1!AL167</f>
        <v>0</v>
      </c>
      <c r="P167" s="77">
        <f>BerM1!AM167</f>
        <v>0</v>
      </c>
      <c r="Q167" s="78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2">
        <f ca="1">BerM1!Z168</f>
        <v>0</v>
      </c>
      <c r="D168" s="75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BerM1!AC168</f>
        <v>0</v>
      </c>
      <c r="I168" s="77">
        <f>BerM1!AE168</f>
        <v>0</v>
      </c>
      <c r="J168" s="77">
        <f>BerM1!AF168</f>
        <v>0</v>
      </c>
      <c r="K168" s="77">
        <f>BerM1!AH168</f>
        <v>0</v>
      </c>
      <c r="L168" s="77">
        <f>BerM1!AI168</f>
        <v>0</v>
      </c>
      <c r="M168" s="77">
        <f>BerM1!AJ168</f>
        <v>0</v>
      </c>
      <c r="N168" s="77">
        <f>BerM1!AK168</f>
        <v>0</v>
      </c>
      <c r="O168" s="77">
        <f>BerM1!AL168</f>
        <v>0</v>
      </c>
      <c r="P168" s="77">
        <f>BerM1!AM168</f>
        <v>0</v>
      </c>
      <c r="Q168" s="78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2">
        <f ca="1">BerM1!Z169</f>
        <v>0</v>
      </c>
      <c r="D169" s="75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BerM1!AC169</f>
        <v>0</v>
      </c>
      <c r="I169" s="77">
        <f>BerM1!AE169</f>
        <v>0</v>
      </c>
      <c r="J169" s="77">
        <f>BerM1!AF169</f>
        <v>0</v>
      </c>
      <c r="K169" s="77">
        <f>BerM1!AH169</f>
        <v>0</v>
      </c>
      <c r="L169" s="77">
        <f>BerM1!AI169</f>
        <v>0</v>
      </c>
      <c r="M169" s="77">
        <f>BerM1!AJ169</f>
        <v>0</v>
      </c>
      <c r="N169" s="77">
        <f>BerM1!AK169</f>
        <v>0</v>
      </c>
      <c r="O169" s="77">
        <f>BerM1!AL169</f>
        <v>0</v>
      </c>
      <c r="P169" s="77">
        <f>BerM1!AM169</f>
        <v>0</v>
      </c>
      <c r="Q169" s="78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2">
        <f ca="1">BerM1!Z170</f>
        <v>0</v>
      </c>
      <c r="D170" s="75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BerM1!AC170</f>
        <v>0</v>
      </c>
      <c r="I170" s="77">
        <f>BerM1!AE170</f>
        <v>0</v>
      </c>
      <c r="J170" s="77">
        <f>BerM1!AF170</f>
        <v>0</v>
      </c>
      <c r="K170" s="77">
        <f>BerM1!AH170</f>
        <v>0</v>
      </c>
      <c r="L170" s="77">
        <f>BerM1!AI170</f>
        <v>0</v>
      </c>
      <c r="M170" s="77">
        <f>BerM1!AJ170</f>
        <v>0</v>
      </c>
      <c r="N170" s="77">
        <f>BerM1!AK170</f>
        <v>0</v>
      </c>
      <c r="O170" s="77">
        <f>BerM1!AL170</f>
        <v>0</v>
      </c>
      <c r="P170" s="77">
        <f>BerM1!AM170</f>
        <v>0</v>
      </c>
      <c r="Q170" s="78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2">
        <f ca="1">BerM1!Z171</f>
        <v>0</v>
      </c>
      <c r="D171" s="75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BerM1!AC171</f>
        <v>0</v>
      </c>
      <c r="I171" s="77">
        <f>BerM1!AE171</f>
        <v>0</v>
      </c>
      <c r="J171" s="77">
        <f>BerM1!AF171</f>
        <v>0</v>
      </c>
      <c r="K171" s="77">
        <f>BerM1!AH171</f>
        <v>0</v>
      </c>
      <c r="L171" s="77">
        <f>BerM1!AI171</f>
        <v>0</v>
      </c>
      <c r="M171" s="77">
        <f>BerM1!AJ171</f>
        <v>0</v>
      </c>
      <c r="N171" s="77">
        <f>BerM1!AK171</f>
        <v>0</v>
      </c>
      <c r="O171" s="77">
        <f>BerM1!AL171</f>
        <v>0</v>
      </c>
      <c r="P171" s="77">
        <f>BerM1!AM171</f>
        <v>0</v>
      </c>
      <c r="Q171" s="78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2">
        <f ca="1">BerM1!Z172</f>
        <v>0</v>
      </c>
      <c r="D172" s="75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BerM1!AC172</f>
        <v>0</v>
      </c>
      <c r="I172" s="77">
        <f>BerM1!AE172</f>
        <v>0</v>
      </c>
      <c r="J172" s="77">
        <f>BerM1!AF172</f>
        <v>0</v>
      </c>
      <c r="K172" s="77">
        <f>BerM1!AH172</f>
        <v>0</v>
      </c>
      <c r="L172" s="77">
        <f>BerM1!AI172</f>
        <v>0</v>
      </c>
      <c r="M172" s="77">
        <f>BerM1!AJ172</f>
        <v>0</v>
      </c>
      <c r="N172" s="77">
        <f>BerM1!AK172</f>
        <v>0</v>
      </c>
      <c r="O172" s="77">
        <f>BerM1!AL172</f>
        <v>0</v>
      </c>
      <c r="P172" s="77">
        <f>BerM1!AM172</f>
        <v>0</v>
      </c>
      <c r="Q172" s="78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2">
        <f ca="1">BerM1!Z173</f>
        <v>0</v>
      </c>
      <c r="D173" s="75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BerM1!AC173</f>
        <v>0</v>
      </c>
      <c r="I173" s="77">
        <f>BerM1!AE173</f>
        <v>0</v>
      </c>
      <c r="J173" s="77">
        <f>BerM1!AF173</f>
        <v>0</v>
      </c>
      <c r="K173" s="77">
        <f>BerM1!AH173</f>
        <v>0</v>
      </c>
      <c r="L173" s="77">
        <f>BerM1!AI173</f>
        <v>0</v>
      </c>
      <c r="M173" s="77">
        <f>BerM1!AJ173</f>
        <v>0</v>
      </c>
      <c r="N173" s="77">
        <f>BerM1!AK173</f>
        <v>0</v>
      </c>
      <c r="O173" s="77">
        <f>BerM1!AL173</f>
        <v>0</v>
      </c>
      <c r="P173" s="77">
        <f>BerM1!AM173</f>
        <v>0</v>
      </c>
      <c r="Q173" s="78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2">
        <f ca="1">BerM1!Z174</f>
        <v>0</v>
      </c>
      <c r="D174" s="75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BerM1!AC174</f>
        <v>0</v>
      </c>
      <c r="I174" s="77">
        <f>BerM1!AE174</f>
        <v>0</v>
      </c>
      <c r="J174" s="77">
        <f>BerM1!AF174</f>
        <v>0</v>
      </c>
      <c r="K174" s="77">
        <f>BerM1!AH174</f>
        <v>0</v>
      </c>
      <c r="L174" s="77">
        <f>BerM1!AI174</f>
        <v>0</v>
      </c>
      <c r="M174" s="77">
        <f>BerM1!AJ174</f>
        <v>0</v>
      </c>
      <c r="N174" s="77">
        <f>BerM1!AK174</f>
        <v>0</v>
      </c>
      <c r="O174" s="77">
        <f>BerM1!AL174</f>
        <v>0</v>
      </c>
      <c r="P174" s="77">
        <f>BerM1!AM174</f>
        <v>0</v>
      </c>
      <c r="Q174" s="78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2">
        <f ca="1">BerM1!Z175</f>
        <v>0</v>
      </c>
      <c r="D175" s="75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BerM1!AC175</f>
        <v>0</v>
      </c>
      <c r="I175" s="77">
        <f>BerM1!AE175</f>
        <v>0</v>
      </c>
      <c r="J175" s="77">
        <f>BerM1!AF175</f>
        <v>0</v>
      </c>
      <c r="K175" s="77">
        <f>BerM1!AH175</f>
        <v>0</v>
      </c>
      <c r="L175" s="77">
        <f>BerM1!AI175</f>
        <v>0</v>
      </c>
      <c r="M175" s="77">
        <f>BerM1!AJ175</f>
        <v>0</v>
      </c>
      <c r="N175" s="77">
        <f>BerM1!AK175</f>
        <v>0</v>
      </c>
      <c r="O175" s="77">
        <f>BerM1!AL175</f>
        <v>0</v>
      </c>
      <c r="P175" s="77">
        <f>BerM1!AM175</f>
        <v>0</v>
      </c>
      <c r="Q175" s="78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2">
        <f ca="1">BerM1!Z176</f>
        <v>0</v>
      </c>
      <c r="D176" s="75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BerM1!AC176</f>
        <v>0</v>
      </c>
      <c r="I176" s="77">
        <f>BerM1!AE176</f>
        <v>0</v>
      </c>
      <c r="J176" s="77">
        <f>BerM1!AF176</f>
        <v>0</v>
      </c>
      <c r="K176" s="77">
        <f>BerM1!AH176</f>
        <v>0</v>
      </c>
      <c r="L176" s="77">
        <f>BerM1!AI176</f>
        <v>0</v>
      </c>
      <c r="M176" s="77">
        <f>BerM1!AJ176</f>
        <v>0</v>
      </c>
      <c r="N176" s="77">
        <f>BerM1!AK176</f>
        <v>0</v>
      </c>
      <c r="O176" s="77">
        <f>BerM1!AL176</f>
        <v>0</v>
      </c>
      <c r="P176" s="77">
        <f>BerM1!AM176</f>
        <v>0</v>
      </c>
      <c r="Q176" s="78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2">
        <f ca="1">BerM1!Z177</f>
        <v>0</v>
      </c>
      <c r="D177" s="75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BerM1!AC177</f>
        <v>0</v>
      </c>
      <c r="I177" s="77">
        <f>BerM1!AE177</f>
        <v>0</v>
      </c>
      <c r="J177" s="77">
        <f>BerM1!AF177</f>
        <v>0</v>
      </c>
      <c r="K177" s="77">
        <f>BerM1!AH177</f>
        <v>0</v>
      </c>
      <c r="L177" s="77">
        <f>BerM1!AI177</f>
        <v>0</v>
      </c>
      <c r="M177" s="77">
        <f>BerM1!AJ177</f>
        <v>0</v>
      </c>
      <c r="N177" s="77">
        <f>BerM1!AK177</f>
        <v>0</v>
      </c>
      <c r="O177" s="77">
        <f>BerM1!AL177</f>
        <v>0</v>
      </c>
      <c r="P177" s="77">
        <f>BerM1!AM177</f>
        <v>0</v>
      </c>
      <c r="Q177" s="78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2">
        <f ca="1">BerM1!Z178</f>
        <v>0</v>
      </c>
      <c r="D178" s="75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BerM1!AC178</f>
        <v>0</v>
      </c>
      <c r="I178" s="77">
        <f>BerM1!AE178</f>
        <v>0</v>
      </c>
      <c r="J178" s="77">
        <f>BerM1!AF178</f>
        <v>0</v>
      </c>
      <c r="K178" s="77">
        <f>BerM1!AH178</f>
        <v>0</v>
      </c>
      <c r="L178" s="77">
        <f>BerM1!AI178</f>
        <v>0</v>
      </c>
      <c r="M178" s="77">
        <f>BerM1!AJ178</f>
        <v>0</v>
      </c>
      <c r="N178" s="77">
        <f>BerM1!AK178</f>
        <v>0</v>
      </c>
      <c r="O178" s="77">
        <f>BerM1!AL178</f>
        <v>0</v>
      </c>
      <c r="P178" s="77">
        <f>BerM1!AM178</f>
        <v>0</v>
      </c>
      <c r="Q178" s="78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2">
        <f ca="1">BerM1!Z179</f>
        <v>0</v>
      </c>
      <c r="D179" s="75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BerM1!AC179</f>
        <v>0</v>
      </c>
      <c r="I179" s="77">
        <f>BerM1!AE179</f>
        <v>0</v>
      </c>
      <c r="J179" s="77">
        <f>BerM1!AF179</f>
        <v>0</v>
      </c>
      <c r="K179" s="77">
        <f>BerM1!AH179</f>
        <v>0</v>
      </c>
      <c r="L179" s="77">
        <f>BerM1!AI179</f>
        <v>0</v>
      </c>
      <c r="M179" s="77">
        <f>BerM1!AJ179</f>
        <v>0</v>
      </c>
      <c r="N179" s="77">
        <f>BerM1!AK179</f>
        <v>0</v>
      </c>
      <c r="O179" s="77">
        <f>BerM1!AL179</f>
        <v>0</v>
      </c>
      <c r="P179" s="77">
        <f>BerM1!AM179</f>
        <v>0</v>
      </c>
      <c r="Q179" s="78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2">
        <f ca="1">BerM1!Z180</f>
        <v>0</v>
      </c>
      <c r="D180" s="75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BerM1!AC180</f>
        <v>0</v>
      </c>
      <c r="I180" s="77">
        <f>BerM1!AE180</f>
        <v>0</v>
      </c>
      <c r="J180" s="77">
        <f>BerM1!AF180</f>
        <v>0</v>
      </c>
      <c r="K180" s="77">
        <f>BerM1!AH180</f>
        <v>0</v>
      </c>
      <c r="L180" s="77">
        <f>BerM1!AI180</f>
        <v>0</v>
      </c>
      <c r="M180" s="77">
        <f>BerM1!AJ180</f>
        <v>0</v>
      </c>
      <c r="N180" s="77">
        <f>BerM1!AK180</f>
        <v>0</v>
      </c>
      <c r="O180" s="77">
        <f>BerM1!AL180</f>
        <v>0</v>
      </c>
      <c r="P180" s="77">
        <f>BerM1!AM180</f>
        <v>0</v>
      </c>
      <c r="Q180" s="78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2">
        <f ca="1">BerM1!Z181</f>
        <v>0</v>
      </c>
      <c r="D181" s="75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BerM1!AC181</f>
        <v>0</v>
      </c>
      <c r="I181" s="77">
        <f>BerM1!AE181</f>
        <v>0</v>
      </c>
      <c r="J181" s="77">
        <f>BerM1!AF181</f>
        <v>0</v>
      </c>
      <c r="K181" s="77">
        <f>BerM1!AH181</f>
        <v>0</v>
      </c>
      <c r="L181" s="77">
        <f>BerM1!AI181</f>
        <v>0</v>
      </c>
      <c r="M181" s="77">
        <f>BerM1!AJ181</f>
        <v>0</v>
      </c>
      <c r="N181" s="77">
        <f>BerM1!AK181</f>
        <v>0</v>
      </c>
      <c r="O181" s="77">
        <f>BerM1!AL181</f>
        <v>0</v>
      </c>
      <c r="P181" s="77">
        <f>BerM1!AM181</f>
        <v>0</v>
      </c>
      <c r="Q181" s="78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2">
        <f ca="1">BerM1!Z182</f>
        <v>0</v>
      </c>
      <c r="D182" s="75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BerM1!AC182</f>
        <v>0</v>
      </c>
      <c r="I182" s="77">
        <f>BerM1!AE182</f>
        <v>0</v>
      </c>
      <c r="J182" s="77">
        <f>BerM1!AF182</f>
        <v>0</v>
      </c>
      <c r="K182" s="77">
        <f>BerM1!AH182</f>
        <v>0</v>
      </c>
      <c r="L182" s="77">
        <f>BerM1!AI182</f>
        <v>0</v>
      </c>
      <c r="M182" s="77">
        <f>BerM1!AJ182</f>
        <v>0</v>
      </c>
      <c r="N182" s="77">
        <f>BerM1!AK182</f>
        <v>0</v>
      </c>
      <c r="O182" s="77">
        <f>BerM1!AL182</f>
        <v>0</v>
      </c>
      <c r="P182" s="77">
        <f>BerM1!AM182</f>
        <v>0</v>
      </c>
      <c r="Q182" s="78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2">
        <f ca="1">BerM1!Z183</f>
        <v>0</v>
      </c>
      <c r="D183" s="75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BerM1!AC183</f>
        <v>0</v>
      </c>
      <c r="I183" s="77">
        <f>BerM1!AE183</f>
        <v>0</v>
      </c>
      <c r="J183" s="77">
        <f>BerM1!AF183</f>
        <v>0</v>
      </c>
      <c r="K183" s="77">
        <f>BerM1!AH183</f>
        <v>0</v>
      </c>
      <c r="L183" s="77">
        <f>BerM1!AI183</f>
        <v>0</v>
      </c>
      <c r="M183" s="77">
        <f>BerM1!AJ183</f>
        <v>0</v>
      </c>
      <c r="N183" s="77">
        <f>BerM1!AK183</f>
        <v>0</v>
      </c>
      <c r="O183" s="77">
        <f>BerM1!AL183</f>
        <v>0</v>
      </c>
      <c r="P183" s="77">
        <f>BerM1!AM183</f>
        <v>0</v>
      </c>
      <c r="Q183" s="78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2">
        <f ca="1">BerM1!Z184</f>
        <v>0</v>
      </c>
      <c r="D184" s="75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BerM1!AC184</f>
        <v>0</v>
      </c>
      <c r="I184" s="77">
        <f>BerM1!AE184</f>
        <v>0</v>
      </c>
      <c r="J184" s="77">
        <f>BerM1!AF184</f>
        <v>0</v>
      </c>
      <c r="K184" s="77">
        <f>BerM1!AH184</f>
        <v>0</v>
      </c>
      <c r="L184" s="77">
        <f>BerM1!AI184</f>
        <v>0</v>
      </c>
      <c r="M184" s="77">
        <f>BerM1!AJ184</f>
        <v>0</v>
      </c>
      <c r="N184" s="77">
        <f>BerM1!AK184</f>
        <v>0</v>
      </c>
      <c r="O184" s="77">
        <f>BerM1!AL184</f>
        <v>0</v>
      </c>
      <c r="P184" s="77">
        <f>BerM1!AM184</f>
        <v>0</v>
      </c>
      <c r="Q184" s="78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2">
        <f ca="1">BerM1!Z185</f>
        <v>0</v>
      </c>
      <c r="D185" s="75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BerM1!AC185</f>
        <v>0</v>
      </c>
      <c r="I185" s="77">
        <f>BerM1!AE185</f>
        <v>0</v>
      </c>
      <c r="J185" s="77">
        <f>BerM1!AF185</f>
        <v>0</v>
      </c>
      <c r="K185" s="77">
        <f>BerM1!AH185</f>
        <v>0</v>
      </c>
      <c r="L185" s="77">
        <f>BerM1!AI185</f>
        <v>0</v>
      </c>
      <c r="M185" s="77">
        <f>BerM1!AJ185</f>
        <v>0</v>
      </c>
      <c r="N185" s="77">
        <f>BerM1!AK185</f>
        <v>0</v>
      </c>
      <c r="O185" s="77">
        <f>BerM1!AL185</f>
        <v>0</v>
      </c>
      <c r="P185" s="77">
        <f>BerM1!AM185</f>
        <v>0</v>
      </c>
      <c r="Q185" s="78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2">
        <f ca="1">BerM1!Z186</f>
        <v>0</v>
      </c>
      <c r="D186" s="75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BerM1!AC186</f>
        <v>0</v>
      </c>
      <c r="I186" s="77">
        <f>BerM1!AE186</f>
        <v>0</v>
      </c>
      <c r="J186" s="77">
        <f>BerM1!AF186</f>
        <v>0</v>
      </c>
      <c r="K186" s="77">
        <f>BerM1!AH186</f>
        <v>0</v>
      </c>
      <c r="L186" s="77">
        <f>BerM1!AI186</f>
        <v>0</v>
      </c>
      <c r="M186" s="77">
        <f>BerM1!AJ186</f>
        <v>0</v>
      </c>
      <c r="N186" s="77">
        <f>BerM1!AK186</f>
        <v>0</v>
      </c>
      <c r="O186" s="77">
        <f>BerM1!AL186</f>
        <v>0</v>
      </c>
      <c r="P186" s="77">
        <f>BerM1!AM186</f>
        <v>0</v>
      </c>
      <c r="Q186" s="78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2">
        <f ca="1">BerM1!Z187</f>
        <v>0</v>
      </c>
      <c r="D187" s="75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BerM1!AC187</f>
        <v>0</v>
      </c>
      <c r="I187" s="77">
        <f>BerM1!AE187</f>
        <v>0</v>
      </c>
      <c r="J187" s="77">
        <f>BerM1!AF187</f>
        <v>0</v>
      </c>
      <c r="K187" s="77">
        <f>BerM1!AH187</f>
        <v>0</v>
      </c>
      <c r="L187" s="77">
        <f>BerM1!AI187</f>
        <v>0</v>
      </c>
      <c r="M187" s="77">
        <f>BerM1!AJ187</f>
        <v>0</v>
      </c>
      <c r="N187" s="77">
        <f>BerM1!AK187</f>
        <v>0</v>
      </c>
      <c r="O187" s="77">
        <f>BerM1!AL187</f>
        <v>0</v>
      </c>
      <c r="P187" s="77">
        <f>BerM1!AM187</f>
        <v>0</v>
      </c>
      <c r="Q187" s="78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2">
        <f ca="1">BerM1!Z188</f>
        <v>0</v>
      </c>
      <c r="D188" s="75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BerM1!AC188</f>
        <v>0</v>
      </c>
      <c r="I188" s="77">
        <f>BerM1!AE188</f>
        <v>0</v>
      </c>
      <c r="J188" s="77">
        <f>BerM1!AF188</f>
        <v>0</v>
      </c>
      <c r="K188" s="77">
        <f>BerM1!AH188</f>
        <v>0</v>
      </c>
      <c r="L188" s="77">
        <f>BerM1!AI188</f>
        <v>0</v>
      </c>
      <c r="M188" s="77">
        <f>BerM1!AJ188</f>
        <v>0</v>
      </c>
      <c r="N188" s="77">
        <f>BerM1!AK188</f>
        <v>0</v>
      </c>
      <c r="O188" s="77">
        <f>BerM1!AL188</f>
        <v>0</v>
      </c>
      <c r="P188" s="77">
        <f>BerM1!AM188</f>
        <v>0</v>
      </c>
      <c r="Q188" s="78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2">
        <f ca="1">BerM1!Z189</f>
        <v>0</v>
      </c>
      <c r="D189" s="75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BerM1!AC189</f>
        <v>0</v>
      </c>
      <c r="I189" s="77">
        <f>BerM1!AE189</f>
        <v>0</v>
      </c>
      <c r="J189" s="77">
        <f>BerM1!AF189</f>
        <v>0</v>
      </c>
      <c r="K189" s="77">
        <f>BerM1!AH189</f>
        <v>0</v>
      </c>
      <c r="L189" s="77">
        <f>BerM1!AI189</f>
        <v>0</v>
      </c>
      <c r="M189" s="77">
        <f>BerM1!AJ189</f>
        <v>0</v>
      </c>
      <c r="N189" s="77">
        <f>BerM1!AK189</f>
        <v>0</v>
      </c>
      <c r="O189" s="77">
        <f>BerM1!AL189</f>
        <v>0</v>
      </c>
      <c r="P189" s="77">
        <f>BerM1!AM189</f>
        <v>0</v>
      </c>
      <c r="Q189" s="78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2">
        <f ca="1">BerM1!Z190</f>
        <v>0</v>
      </c>
      <c r="D190" s="75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BerM1!AC190</f>
        <v>0</v>
      </c>
      <c r="I190" s="77">
        <f>BerM1!AE190</f>
        <v>0</v>
      </c>
      <c r="J190" s="77">
        <f>BerM1!AF190</f>
        <v>0</v>
      </c>
      <c r="K190" s="77">
        <f>BerM1!AH190</f>
        <v>0</v>
      </c>
      <c r="L190" s="77">
        <f>BerM1!AI190</f>
        <v>0</v>
      </c>
      <c r="M190" s="77">
        <f>BerM1!AJ190</f>
        <v>0</v>
      </c>
      <c r="N190" s="77">
        <f>BerM1!AK190</f>
        <v>0</v>
      </c>
      <c r="O190" s="77">
        <f>BerM1!AL190</f>
        <v>0</v>
      </c>
      <c r="P190" s="77">
        <f>BerM1!AM190</f>
        <v>0</v>
      </c>
      <c r="Q190" s="78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2">
        <f ca="1">BerM1!Z191</f>
        <v>0</v>
      </c>
      <c r="D191" s="75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BerM1!AC191</f>
        <v>0</v>
      </c>
      <c r="I191" s="77">
        <f>BerM1!AE191</f>
        <v>0</v>
      </c>
      <c r="J191" s="77">
        <f>BerM1!AF191</f>
        <v>0</v>
      </c>
      <c r="K191" s="77">
        <f>BerM1!AH191</f>
        <v>0</v>
      </c>
      <c r="L191" s="77">
        <f>BerM1!AI191</f>
        <v>0</v>
      </c>
      <c r="M191" s="77">
        <f>BerM1!AJ191</f>
        <v>0</v>
      </c>
      <c r="N191" s="77">
        <f>BerM1!AK191</f>
        <v>0</v>
      </c>
      <c r="O191" s="77">
        <f>BerM1!AL191</f>
        <v>0</v>
      </c>
      <c r="P191" s="77">
        <f>BerM1!AM191</f>
        <v>0</v>
      </c>
      <c r="Q191" s="78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2">
        <f ca="1">BerM1!Z192</f>
        <v>0</v>
      </c>
      <c r="D192" s="75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BerM1!AC192</f>
        <v>0</v>
      </c>
      <c r="I192" s="77">
        <f>BerM1!AE192</f>
        <v>0</v>
      </c>
      <c r="J192" s="77">
        <f>BerM1!AF192</f>
        <v>0</v>
      </c>
      <c r="K192" s="77">
        <f>BerM1!AH192</f>
        <v>0</v>
      </c>
      <c r="L192" s="77">
        <f>BerM1!AI192</f>
        <v>0</v>
      </c>
      <c r="M192" s="77">
        <f>BerM1!AJ192</f>
        <v>0</v>
      </c>
      <c r="N192" s="77">
        <f>BerM1!AK192</f>
        <v>0</v>
      </c>
      <c r="O192" s="77">
        <f>BerM1!AL192</f>
        <v>0</v>
      </c>
      <c r="P192" s="77">
        <f>BerM1!AM192</f>
        <v>0</v>
      </c>
      <c r="Q192" s="78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2">
        <f ca="1">BerM1!Z193</f>
        <v>0</v>
      </c>
      <c r="D193" s="75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BerM1!AC193</f>
        <v>0</v>
      </c>
      <c r="I193" s="77">
        <f>BerM1!AE193</f>
        <v>0</v>
      </c>
      <c r="J193" s="77">
        <f>BerM1!AF193</f>
        <v>0</v>
      </c>
      <c r="K193" s="77">
        <f>BerM1!AH193</f>
        <v>0</v>
      </c>
      <c r="L193" s="77">
        <f>BerM1!AI193</f>
        <v>0</v>
      </c>
      <c r="M193" s="77">
        <f>BerM1!AJ193</f>
        <v>0</v>
      </c>
      <c r="N193" s="77">
        <f>BerM1!AK193</f>
        <v>0</v>
      </c>
      <c r="O193" s="77">
        <f>BerM1!AL193</f>
        <v>0</v>
      </c>
      <c r="P193" s="77">
        <f>BerM1!AM193</f>
        <v>0</v>
      </c>
      <c r="Q193" s="78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2">
        <f ca="1">BerM1!Z194</f>
        <v>0</v>
      </c>
      <c r="D194" s="75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BerM1!AC194</f>
        <v>0</v>
      </c>
      <c r="I194" s="77">
        <f>BerM1!AE194</f>
        <v>0</v>
      </c>
      <c r="J194" s="77">
        <f>BerM1!AF194</f>
        <v>0</v>
      </c>
      <c r="K194" s="77">
        <f>BerM1!AH194</f>
        <v>0</v>
      </c>
      <c r="L194" s="77">
        <f>BerM1!AI194</f>
        <v>0</v>
      </c>
      <c r="M194" s="77">
        <f>BerM1!AJ194</f>
        <v>0</v>
      </c>
      <c r="N194" s="77">
        <f>BerM1!AK194</f>
        <v>0</v>
      </c>
      <c r="O194" s="77">
        <f>BerM1!AL194</f>
        <v>0</v>
      </c>
      <c r="P194" s="77">
        <f>BerM1!AM194</f>
        <v>0</v>
      </c>
      <c r="Q194" s="78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2">
        <f ca="1">BerM1!Z195</f>
        <v>0</v>
      </c>
      <c r="D195" s="75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BerM1!AC195</f>
        <v>0</v>
      </c>
      <c r="I195" s="77">
        <f>BerM1!AE195</f>
        <v>0</v>
      </c>
      <c r="J195" s="77">
        <f>BerM1!AF195</f>
        <v>0</v>
      </c>
      <c r="K195" s="77">
        <f>BerM1!AH195</f>
        <v>0</v>
      </c>
      <c r="L195" s="77">
        <f>BerM1!AI195</f>
        <v>0</v>
      </c>
      <c r="M195" s="77">
        <f>BerM1!AJ195</f>
        <v>0</v>
      </c>
      <c r="N195" s="77">
        <f>BerM1!AK195</f>
        <v>0</v>
      </c>
      <c r="O195" s="77">
        <f>BerM1!AL195</f>
        <v>0</v>
      </c>
      <c r="P195" s="77">
        <f>BerM1!AM195</f>
        <v>0</v>
      </c>
      <c r="Q195" s="78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2">
        <f ca="1">BerM1!Z196</f>
        <v>0</v>
      </c>
      <c r="D196" s="75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BerM1!AC196</f>
        <v>0</v>
      </c>
      <c r="I196" s="77">
        <f>BerM1!AE196</f>
        <v>0</v>
      </c>
      <c r="J196" s="77">
        <f>BerM1!AF196</f>
        <v>0</v>
      </c>
      <c r="K196" s="77">
        <f>BerM1!AH196</f>
        <v>0</v>
      </c>
      <c r="L196" s="77">
        <f>BerM1!AI196</f>
        <v>0</v>
      </c>
      <c r="M196" s="77">
        <f>BerM1!AJ196</f>
        <v>0</v>
      </c>
      <c r="N196" s="77">
        <f>BerM1!AK196</f>
        <v>0</v>
      </c>
      <c r="O196" s="77">
        <f>BerM1!AL196</f>
        <v>0</v>
      </c>
      <c r="P196" s="77">
        <f>BerM1!AM196</f>
        <v>0</v>
      </c>
      <c r="Q196" s="78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2">
        <f ca="1">BerM1!Z197</f>
        <v>0</v>
      </c>
      <c r="D197" s="75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BerM1!AC197</f>
        <v>0</v>
      </c>
      <c r="I197" s="77">
        <f>BerM1!AE197</f>
        <v>0</v>
      </c>
      <c r="J197" s="77">
        <f>BerM1!AF197</f>
        <v>0</v>
      </c>
      <c r="K197" s="77">
        <f>BerM1!AH197</f>
        <v>0</v>
      </c>
      <c r="L197" s="77">
        <f>BerM1!AI197</f>
        <v>0</v>
      </c>
      <c r="M197" s="77">
        <f>BerM1!AJ197</f>
        <v>0</v>
      </c>
      <c r="N197" s="77">
        <f>BerM1!AK197</f>
        <v>0</v>
      </c>
      <c r="O197" s="77">
        <f>BerM1!AL197</f>
        <v>0</v>
      </c>
      <c r="P197" s="77">
        <f>BerM1!AM197</f>
        <v>0</v>
      </c>
      <c r="Q197" s="78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2">
        <f ca="1">BerM1!Z198</f>
        <v>0</v>
      </c>
      <c r="D198" s="75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BerM1!AC198</f>
        <v>0</v>
      </c>
      <c r="I198" s="77">
        <f>BerM1!AE198</f>
        <v>0</v>
      </c>
      <c r="J198" s="77">
        <f>BerM1!AF198</f>
        <v>0</v>
      </c>
      <c r="K198" s="77">
        <f>BerM1!AH198</f>
        <v>0</v>
      </c>
      <c r="L198" s="77">
        <f>BerM1!AI198</f>
        <v>0</v>
      </c>
      <c r="M198" s="77">
        <f>BerM1!AJ198</f>
        <v>0</v>
      </c>
      <c r="N198" s="77">
        <f>BerM1!AK198</f>
        <v>0</v>
      </c>
      <c r="O198" s="77">
        <f>BerM1!AL198</f>
        <v>0</v>
      </c>
      <c r="P198" s="77">
        <f>BerM1!AM198</f>
        <v>0</v>
      </c>
      <c r="Q198" s="78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2">
        <f ca="1">BerM1!Z199</f>
        <v>0</v>
      </c>
      <c r="D199" s="75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BerM1!AC199</f>
        <v>0</v>
      </c>
      <c r="I199" s="77">
        <f>BerM1!AE199</f>
        <v>0</v>
      </c>
      <c r="J199" s="77">
        <f>BerM1!AF199</f>
        <v>0</v>
      </c>
      <c r="K199" s="77">
        <f>BerM1!AH199</f>
        <v>0</v>
      </c>
      <c r="L199" s="77">
        <f>BerM1!AI199</f>
        <v>0</v>
      </c>
      <c r="M199" s="77">
        <f>BerM1!AJ199</f>
        <v>0</v>
      </c>
      <c r="N199" s="77">
        <f>BerM1!AK199</f>
        <v>0</v>
      </c>
      <c r="O199" s="77">
        <f>BerM1!AL199</f>
        <v>0</v>
      </c>
      <c r="P199" s="77">
        <f>BerM1!AM199</f>
        <v>0</v>
      </c>
      <c r="Q199" s="78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2">
        <f ca="1">BerM1!Z200</f>
        <v>0</v>
      </c>
      <c r="D200" s="75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BerM1!AC200</f>
        <v>0</v>
      </c>
      <c r="I200" s="77">
        <f>BerM1!AE200</f>
        <v>0</v>
      </c>
      <c r="J200" s="77">
        <f>BerM1!AF200</f>
        <v>0</v>
      </c>
      <c r="K200" s="77">
        <f>BerM1!AH200</f>
        <v>0</v>
      </c>
      <c r="L200" s="77">
        <f>BerM1!AI200</f>
        <v>0</v>
      </c>
      <c r="M200" s="77">
        <f>BerM1!AJ200</f>
        <v>0</v>
      </c>
      <c r="N200" s="77">
        <f>BerM1!AK200</f>
        <v>0</v>
      </c>
      <c r="O200" s="77">
        <f>BerM1!AL200</f>
        <v>0</v>
      </c>
      <c r="P200" s="77">
        <f>BerM1!AM200</f>
        <v>0</v>
      </c>
      <c r="Q200" s="78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2">
        <f ca="1">BerM1!Z201</f>
        <v>0</v>
      </c>
      <c r="D201" s="75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BerM1!AC201</f>
        <v>0</v>
      </c>
      <c r="I201" s="77">
        <f>BerM1!AE201</f>
        <v>0</v>
      </c>
      <c r="J201" s="77">
        <f>BerM1!AF201</f>
        <v>0</v>
      </c>
      <c r="K201" s="77">
        <f>BerM1!AH201</f>
        <v>0</v>
      </c>
      <c r="L201" s="77">
        <f>BerM1!AI201</f>
        <v>0</v>
      </c>
      <c r="M201" s="77">
        <f>BerM1!AJ201</f>
        <v>0</v>
      </c>
      <c r="N201" s="77">
        <f>BerM1!AK201</f>
        <v>0</v>
      </c>
      <c r="O201" s="77">
        <f>BerM1!AL201</f>
        <v>0</v>
      </c>
      <c r="P201" s="77">
        <f>BerM1!AM201</f>
        <v>0</v>
      </c>
      <c r="Q201" s="78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2">
        <f ca="1">BerM1!Z202</f>
        <v>0</v>
      </c>
      <c r="D202" s="75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BerM1!AC202</f>
        <v>0</v>
      </c>
      <c r="I202" s="77">
        <f>BerM1!AE202</f>
        <v>0</v>
      </c>
      <c r="J202" s="77">
        <f>BerM1!AF202</f>
        <v>0</v>
      </c>
      <c r="K202" s="77">
        <f>BerM1!AH202</f>
        <v>0</v>
      </c>
      <c r="L202" s="77">
        <f>BerM1!AI202</f>
        <v>0</v>
      </c>
      <c r="M202" s="77">
        <f>BerM1!AJ202</f>
        <v>0</v>
      </c>
      <c r="N202" s="77">
        <f>BerM1!AK202</f>
        <v>0</v>
      </c>
      <c r="O202" s="77">
        <f>BerM1!AL202</f>
        <v>0</v>
      </c>
      <c r="P202" s="77">
        <f>BerM1!AM202</f>
        <v>0</v>
      </c>
      <c r="Q202" s="78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2">
        <f ca="1">BerM1!Z203</f>
        <v>0</v>
      </c>
      <c r="D203" s="75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BerM1!AC203</f>
        <v>0</v>
      </c>
      <c r="I203" s="77">
        <f>BerM1!AE203</f>
        <v>0</v>
      </c>
      <c r="J203" s="77">
        <f>BerM1!AF203</f>
        <v>0</v>
      </c>
      <c r="K203" s="77">
        <f>BerM1!AH203</f>
        <v>0</v>
      </c>
      <c r="L203" s="77">
        <f>BerM1!AI203</f>
        <v>0</v>
      </c>
      <c r="M203" s="77">
        <f>BerM1!AJ203</f>
        <v>0</v>
      </c>
      <c r="N203" s="77">
        <f>BerM1!AK203</f>
        <v>0</v>
      </c>
      <c r="O203" s="77">
        <f>BerM1!AL203</f>
        <v>0</v>
      </c>
      <c r="P203" s="77">
        <f>BerM1!AM203</f>
        <v>0</v>
      </c>
      <c r="Q203" s="78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2">
        <f ca="1">BerM1!Z204</f>
        <v>0</v>
      </c>
      <c r="D204" s="75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BerM1!AC204</f>
        <v>0</v>
      </c>
      <c r="I204" s="77">
        <f>BerM1!AE204</f>
        <v>0</v>
      </c>
      <c r="J204" s="77">
        <f>BerM1!AF204</f>
        <v>0</v>
      </c>
      <c r="K204" s="77">
        <f>BerM1!AH204</f>
        <v>0</v>
      </c>
      <c r="L204" s="77">
        <f>BerM1!AI204</f>
        <v>0</v>
      </c>
      <c r="M204" s="77">
        <f>BerM1!AJ204</f>
        <v>0</v>
      </c>
      <c r="N204" s="77">
        <f>BerM1!AK204</f>
        <v>0</v>
      </c>
      <c r="O204" s="77">
        <f>BerM1!AL204</f>
        <v>0</v>
      </c>
      <c r="P204" s="77">
        <f>BerM1!AM204</f>
        <v>0</v>
      </c>
      <c r="Q204" s="78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2">
        <f ca="1">BerM1!Z205</f>
        <v>0</v>
      </c>
      <c r="D205" s="75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BerM1!AC205</f>
        <v>0</v>
      </c>
      <c r="I205" s="77">
        <f>BerM1!AE205</f>
        <v>0</v>
      </c>
      <c r="J205" s="77">
        <f>BerM1!AF205</f>
        <v>0</v>
      </c>
      <c r="K205" s="77">
        <f>BerM1!AH205</f>
        <v>0</v>
      </c>
      <c r="L205" s="77">
        <f>BerM1!AI205</f>
        <v>0</v>
      </c>
      <c r="M205" s="77">
        <f>BerM1!AJ205</f>
        <v>0</v>
      </c>
      <c r="N205" s="77">
        <f>BerM1!AK205</f>
        <v>0</v>
      </c>
      <c r="O205" s="77">
        <f>BerM1!AL205</f>
        <v>0</v>
      </c>
      <c r="P205" s="77">
        <f>BerM1!AM205</f>
        <v>0</v>
      </c>
      <c r="Q205" s="78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2">
        <f ca="1">BerM1!Z206</f>
        <v>0</v>
      </c>
      <c r="D206" s="75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BerM1!AC206</f>
        <v>0</v>
      </c>
      <c r="I206" s="77">
        <f>BerM1!AE206</f>
        <v>0</v>
      </c>
      <c r="J206" s="77">
        <f>BerM1!AF206</f>
        <v>0</v>
      </c>
      <c r="K206" s="77">
        <f>BerM1!AH206</f>
        <v>0</v>
      </c>
      <c r="L206" s="77">
        <f>BerM1!AI206</f>
        <v>0</v>
      </c>
      <c r="M206" s="77">
        <f>BerM1!AJ206</f>
        <v>0</v>
      </c>
      <c r="N206" s="77">
        <f>BerM1!AK206</f>
        <v>0</v>
      </c>
      <c r="O206" s="77">
        <f>BerM1!AL206</f>
        <v>0</v>
      </c>
      <c r="P206" s="77">
        <f>BerM1!AM206</f>
        <v>0</v>
      </c>
      <c r="Q206" s="78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2">
        <f ca="1">BerM1!Z207</f>
        <v>0</v>
      </c>
      <c r="D207" s="75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BerM1!AC207</f>
        <v>0</v>
      </c>
      <c r="I207" s="77">
        <f>BerM1!AE207</f>
        <v>0</v>
      </c>
      <c r="J207" s="77">
        <f>BerM1!AF207</f>
        <v>0</v>
      </c>
      <c r="K207" s="77">
        <f>BerM1!AH207</f>
        <v>0</v>
      </c>
      <c r="L207" s="77">
        <f>BerM1!AI207</f>
        <v>0</v>
      </c>
      <c r="M207" s="77">
        <f>BerM1!AJ207</f>
        <v>0</v>
      </c>
      <c r="N207" s="77">
        <f>BerM1!AK207</f>
        <v>0</v>
      </c>
      <c r="O207" s="77">
        <f>BerM1!AL207</f>
        <v>0</v>
      </c>
      <c r="P207" s="77">
        <f>BerM1!AM207</f>
        <v>0</v>
      </c>
      <c r="Q207" s="78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2">
        <f ca="1">BerM1!Z208</f>
        <v>0</v>
      </c>
      <c r="D208" s="75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BerM1!AC208</f>
        <v>0</v>
      </c>
      <c r="I208" s="77">
        <f>BerM1!AE208</f>
        <v>0</v>
      </c>
      <c r="J208" s="77">
        <f>BerM1!AF208</f>
        <v>0</v>
      </c>
      <c r="K208" s="77">
        <f>BerM1!AH208</f>
        <v>0</v>
      </c>
      <c r="L208" s="77">
        <f>BerM1!AI208</f>
        <v>0</v>
      </c>
      <c r="M208" s="77">
        <f>BerM1!AJ208</f>
        <v>0</v>
      </c>
      <c r="N208" s="77">
        <f>BerM1!AK208</f>
        <v>0</v>
      </c>
      <c r="O208" s="77">
        <f>BerM1!AL208</f>
        <v>0</v>
      </c>
      <c r="P208" s="77">
        <f>BerM1!AM208</f>
        <v>0</v>
      </c>
      <c r="Q208" s="78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2">
        <f ca="1">BerM1!Z209</f>
        <v>0</v>
      </c>
      <c r="D209" s="75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BerM1!AC209</f>
        <v>0</v>
      </c>
      <c r="I209" s="77">
        <f>BerM1!AE209</f>
        <v>0</v>
      </c>
      <c r="J209" s="77">
        <f>BerM1!AF209</f>
        <v>0</v>
      </c>
      <c r="K209" s="77">
        <f>BerM1!AH209</f>
        <v>0</v>
      </c>
      <c r="L209" s="77">
        <f>BerM1!AI209</f>
        <v>0</v>
      </c>
      <c r="M209" s="77">
        <f>BerM1!AJ209</f>
        <v>0</v>
      </c>
      <c r="N209" s="77">
        <f>BerM1!AK209</f>
        <v>0</v>
      </c>
      <c r="O209" s="77">
        <f>BerM1!AL209</f>
        <v>0</v>
      </c>
      <c r="P209" s="77">
        <f>BerM1!AM209</f>
        <v>0</v>
      </c>
      <c r="Q209" s="78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2">
        <f ca="1">BerM1!Z210</f>
        <v>0</v>
      </c>
      <c r="D210" s="75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BerM1!AC210</f>
        <v>0</v>
      </c>
      <c r="I210" s="77">
        <f>BerM1!AE210</f>
        <v>0</v>
      </c>
      <c r="J210" s="77">
        <f>BerM1!AF210</f>
        <v>0</v>
      </c>
      <c r="K210" s="77">
        <f>BerM1!AH210</f>
        <v>0</v>
      </c>
      <c r="L210" s="77">
        <f>BerM1!AI210</f>
        <v>0</v>
      </c>
      <c r="M210" s="77">
        <f>BerM1!AJ210</f>
        <v>0</v>
      </c>
      <c r="N210" s="77">
        <f>BerM1!AK210</f>
        <v>0</v>
      </c>
      <c r="O210" s="77">
        <f>BerM1!AL210</f>
        <v>0</v>
      </c>
      <c r="P210" s="77">
        <f>BerM1!AM210</f>
        <v>0</v>
      </c>
      <c r="Q210" s="78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2">
        <f ca="1">BerM1!Z211</f>
        <v>0</v>
      </c>
      <c r="D211" s="75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BerM1!AC211</f>
        <v>0</v>
      </c>
      <c r="I211" s="77">
        <f>BerM1!AE211</f>
        <v>0</v>
      </c>
      <c r="J211" s="77">
        <f>BerM1!AF211</f>
        <v>0</v>
      </c>
      <c r="K211" s="77">
        <f>BerM1!AH211</f>
        <v>0</v>
      </c>
      <c r="L211" s="77">
        <f>BerM1!AI211</f>
        <v>0</v>
      </c>
      <c r="M211" s="77">
        <f>BerM1!AJ211</f>
        <v>0</v>
      </c>
      <c r="N211" s="77">
        <f>BerM1!AK211</f>
        <v>0</v>
      </c>
      <c r="O211" s="77">
        <f>BerM1!AL211</f>
        <v>0</v>
      </c>
      <c r="P211" s="77">
        <f>BerM1!AM211</f>
        <v>0</v>
      </c>
      <c r="Q211" s="78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2">
        <f ca="1">BerM1!Z212</f>
        <v>0</v>
      </c>
      <c r="D212" s="75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BerM1!AC212</f>
        <v>0</v>
      </c>
      <c r="I212" s="77">
        <f>BerM1!AE212</f>
        <v>0</v>
      </c>
      <c r="J212" s="77">
        <f>BerM1!AF212</f>
        <v>0</v>
      </c>
      <c r="K212" s="77">
        <f>BerM1!AH212</f>
        <v>0</v>
      </c>
      <c r="L212" s="77">
        <f>BerM1!AI212</f>
        <v>0</v>
      </c>
      <c r="M212" s="77">
        <f>BerM1!AJ212</f>
        <v>0</v>
      </c>
      <c r="N212" s="77">
        <f>BerM1!AK212</f>
        <v>0</v>
      </c>
      <c r="O212" s="77">
        <f>BerM1!AL212</f>
        <v>0</v>
      </c>
      <c r="P212" s="77">
        <f>BerM1!AM212</f>
        <v>0</v>
      </c>
      <c r="Q212" s="78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2">
        <f ca="1">BerM1!Z213</f>
        <v>0</v>
      </c>
      <c r="D213" s="75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BerM1!AC213</f>
        <v>0</v>
      </c>
      <c r="I213" s="77">
        <f>BerM1!AE213</f>
        <v>0</v>
      </c>
      <c r="J213" s="77">
        <f>BerM1!AF213</f>
        <v>0</v>
      </c>
      <c r="K213" s="77">
        <f>BerM1!AH213</f>
        <v>0</v>
      </c>
      <c r="L213" s="77">
        <f>BerM1!AI213</f>
        <v>0</v>
      </c>
      <c r="M213" s="77">
        <f>BerM1!AJ213</f>
        <v>0</v>
      </c>
      <c r="N213" s="77">
        <f>BerM1!AK213</f>
        <v>0</v>
      </c>
      <c r="O213" s="77">
        <f>BerM1!AL213</f>
        <v>0</v>
      </c>
      <c r="P213" s="77">
        <f>BerM1!AM213</f>
        <v>0</v>
      </c>
      <c r="Q213" s="78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2">
        <f ca="1">BerM1!Z214</f>
        <v>0</v>
      </c>
      <c r="D214" s="75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BerM1!AC214</f>
        <v>0</v>
      </c>
      <c r="I214" s="77">
        <f>BerM1!AE214</f>
        <v>0</v>
      </c>
      <c r="J214" s="77">
        <f>BerM1!AF214</f>
        <v>0</v>
      </c>
      <c r="K214" s="77">
        <f>BerM1!AH214</f>
        <v>0</v>
      </c>
      <c r="L214" s="77">
        <f>BerM1!AI214</f>
        <v>0</v>
      </c>
      <c r="M214" s="77">
        <f>BerM1!AJ214</f>
        <v>0</v>
      </c>
      <c r="N214" s="77">
        <f>BerM1!AK214</f>
        <v>0</v>
      </c>
      <c r="O214" s="77">
        <f>BerM1!AL214</f>
        <v>0</v>
      </c>
      <c r="P214" s="77">
        <f>BerM1!AM214</f>
        <v>0</v>
      </c>
      <c r="Q214" s="78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2">
        <f ca="1">BerM1!Z215</f>
        <v>0</v>
      </c>
      <c r="D215" s="75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BerM1!AC215</f>
        <v>0</v>
      </c>
      <c r="I215" s="77">
        <f>BerM1!AE215</f>
        <v>0</v>
      </c>
      <c r="J215" s="77">
        <f>BerM1!AF215</f>
        <v>0</v>
      </c>
      <c r="K215" s="77">
        <f>BerM1!AH215</f>
        <v>0</v>
      </c>
      <c r="L215" s="77">
        <f>BerM1!AI215</f>
        <v>0</v>
      </c>
      <c r="M215" s="77">
        <f>BerM1!AJ215</f>
        <v>0</v>
      </c>
      <c r="N215" s="77">
        <f>BerM1!AK215</f>
        <v>0</v>
      </c>
      <c r="O215" s="77">
        <f>BerM1!AL215</f>
        <v>0</v>
      </c>
      <c r="P215" s="77">
        <f>BerM1!AM215</f>
        <v>0</v>
      </c>
      <c r="Q215" s="78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2">
        <f ca="1">BerM1!Z216</f>
        <v>0</v>
      </c>
      <c r="D216" s="75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BerM1!AC216</f>
        <v>0</v>
      </c>
      <c r="I216" s="77">
        <f>BerM1!AE216</f>
        <v>0</v>
      </c>
      <c r="J216" s="77">
        <f>BerM1!AF216</f>
        <v>0</v>
      </c>
      <c r="K216" s="77">
        <f>BerM1!AH216</f>
        <v>0</v>
      </c>
      <c r="L216" s="77">
        <f>BerM1!AI216</f>
        <v>0</v>
      </c>
      <c r="M216" s="77">
        <f>BerM1!AJ216</f>
        <v>0</v>
      </c>
      <c r="N216" s="77">
        <f>BerM1!AK216</f>
        <v>0</v>
      </c>
      <c r="O216" s="77">
        <f>BerM1!AL216</f>
        <v>0</v>
      </c>
      <c r="P216" s="77">
        <f>BerM1!AM216</f>
        <v>0</v>
      </c>
      <c r="Q216" s="78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2">
        <f ca="1">BerM1!Z217</f>
        <v>0</v>
      </c>
      <c r="D217" s="75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BerM1!AC217</f>
        <v>0</v>
      </c>
      <c r="I217" s="77">
        <f>BerM1!AE217</f>
        <v>0</v>
      </c>
      <c r="J217" s="77">
        <f>BerM1!AF217</f>
        <v>0</v>
      </c>
      <c r="K217" s="77">
        <f>BerM1!AH217</f>
        <v>0</v>
      </c>
      <c r="L217" s="77">
        <f>BerM1!AI217</f>
        <v>0</v>
      </c>
      <c r="M217" s="77">
        <f>BerM1!AJ217</f>
        <v>0</v>
      </c>
      <c r="N217" s="77">
        <f>BerM1!AK217</f>
        <v>0</v>
      </c>
      <c r="O217" s="77">
        <f>BerM1!AL217</f>
        <v>0</v>
      </c>
      <c r="P217" s="77">
        <f>BerM1!AM217</f>
        <v>0</v>
      </c>
      <c r="Q217" s="78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2">
        <f ca="1">BerM1!Z218</f>
        <v>0</v>
      </c>
      <c r="D218" s="75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BerM1!AC218</f>
        <v>0</v>
      </c>
      <c r="I218" s="77">
        <f>BerM1!AE218</f>
        <v>0</v>
      </c>
      <c r="J218" s="77">
        <f>BerM1!AF218</f>
        <v>0</v>
      </c>
      <c r="K218" s="77">
        <f>BerM1!AH218</f>
        <v>0</v>
      </c>
      <c r="L218" s="77">
        <f>BerM1!AI218</f>
        <v>0</v>
      </c>
      <c r="M218" s="77">
        <f>BerM1!AJ218</f>
        <v>0</v>
      </c>
      <c r="N218" s="77">
        <f>BerM1!AK218</f>
        <v>0</v>
      </c>
      <c r="O218" s="77">
        <f>BerM1!AL218</f>
        <v>0</v>
      </c>
      <c r="P218" s="77">
        <f>BerM1!AM218</f>
        <v>0</v>
      </c>
      <c r="Q218" s="78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2">
        <f ca="1">BerM1!Z219</f>
        <v>0</v>
      </c>
      <c r="D219" s="75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BerM1!AC219</f>
        <v>0</v>
      </c>
      <c r="I219" s="77">
        <f>BerM1!AE219</f>
        <v>0</v>
      </c>
      <c r="J219" s="77">
        <f>BerM1!AF219</f>
        <v>0</v>
      </c>
      <c r="K219" s="77">
        <f>BerM1!AH219</f>
        <v>0</v>
      </c>
      <c r="L219" s="77">
        <f>BerM1!AI219</f>
        <v>0</v>
      </c>
      <c r="M219" s="77">
        <f>BerM1!AJ219</f>
        <v>0</v>
      </c>
      <c r="N219" s="77">
        <f>BerM1!AK219</f>
        <v>0</v>
      </c>
      <c r="O219" s="77">
        <f>BerM1!AL219</f>
        <v>0</v>
      </c>
      <c r="P219" s="77">
        <f>BerM1!AM219</f>
        <v>0</v>
      </c>
      <c r="Q219" s="78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2">
        <f ca="1">BerM1!Z220</f>
        <v>0</v>
      </c>
      <c r="D220" s="75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BerM1!AC220</f>
        <v>0</v>
      </c>
      <c r="I220" s="77">
        <f>BerM1!AE220</f>
        <v>0</v>
      </c>
      <c r="J220" s="77">
        <f>BerM1!AF220</f>
        <v>0</v>
      </c>
      <c r="K220" s="77">
        <f>BerM1!AH220</f>
        <v>0</v>
      </c>
      <c r="L220" s="77">
        <f>BerM1!AI220</f>
        <v>0</v>
      </c>
      <c r="M220" s="77">
        <f>BerM1!AJ220</f>
        <v>0</v>
      </c>
      <c r="N220" s="77">
        <f>BerM1!AK220</f>
        <v>0</v>
      </c>
      <c r="O220" s="77">
        <f>BerM1!AL220</f>
        <v>0</v>
      </c>
      <c r="P220" s="77">
        <f>BerM1!AM220</f>
        <v>0</v>
      </c>
      <c r="Q220" s="78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2">
        <f ca="1">BerM1!Z221</f>
        <v>0</v>
      </c>
      <c r="D221" s="75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BerM1!AC221</f>
        <v>0</v>
      </c>
      <c r="I221" s="77">
        <f>BerM1!AE221</f>
        <v>0</v>
      </c>
      <c r="J221" s="77">
        <f>BerM1!AF221</f>
        <v>0</v>
      </c>
      <c r="K221" s="77">
        <f>BerM1!AH221</f>
        <v>0</v>
      </c>
      <c r="L221" s="77">
        <f>BerM1!AI221</f>
        <v>0</v>
      </c>
      <c r="M221" s="77">
        <f>BerM1!AJ221</f>
        <v>0</v>
      </c>
      <c r="N221" s="77">
        <f>BerM1!AK221</f>
        <v>0</v>
      </c>
      <c r="O221" s="77">
        <f>BerM1!AL221</f>
        <v>0</v>
      </c>
      <c r="P221" s="77">
        <f>BerM1!AM221</f>
        <v>0</v>
      </c>
      <c r="Q221" s="78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2">
        <f ca="1">BerM1!Z222</f>
        <v>0</v>
      </c>
      <c r="D222" s="75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BerM1!AC222</f>
        <v>0</v>
      </c>
      <c r="I222" s="77">
        <f>BerM1!AE222</f>
        <v>0</v>
      </c>
      <c r="J222" s="77">
        <f>BerM1!AF222</f>
        <v>0</v>
      </c>
      <c r="K222" s="77">
        <f>BerM1!AH222</f>
        <v>0</v>
      </c>
      <c r="L222" s="77">
        <f>BerM1!AI222</f>
        <v>0</v>
      </c>
      <c r="M222" s="77">
        <f>BerM1!AJ222</f>
        <v>0</v>
      </c>
      <c r="N222" s="77">
        <f>BerM1!AK222</f>
        <v>0</v>
      </c>
      <c r="O222" s="77">
        <f>BerM1!AL222</f>
        <v>0</v>
      </c>
      <c r="P222" s="77">
        <f>BerM1!AM222</f>
        <v>0</v>
      </c>
      <c r="Q222" s="78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2">
        <f ca="1">BerM1!Z223</f>
        <v>0</v>
      </c>
      <c r="D223" s="75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BerM1!AC223</f>
        <v>0</v>
      </c>
      <c r="I223" s="77">
        <f>BerM1!AE223</f>
        <v>0</v>
      </c>
      <c r="J223" s="77">
        <f>BerM1!AF223</f>
        <v>0</v>
      </c>
      <c r="K223" s="77">
        <f>BerM1!AH223</f>
        <v>0</v>
      </c>
      <c r="L223" s="77">
        <f>BerM1!AI223</f>
        <v>0</v>
      </c>
      <c r="M223" s="77">
        <f>BerM1!AJ223</f>
        <v>0</v>
      </c>
      <c r="N223" s="77">
        <f>BerM1!AK223</f>
        <v>0</v>
      </c>
      <c r="O223" s="77">
        <f>BerM1!AL223</f>
        <v>0</v>
      </c>
      <c r="P223" s="77">
        <f>BerM1!AM223</f>
        <v>0</v>
      </c>
      <c r="Q223" s="78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2">
        <f ca="1">BerM1!Z224</f>
        <v>0</v>
      </c>
      <c r="D224" s="75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BerM1!AC224</f>
        <v>0</v>
      </c>
      <c r="I224" s="77">
        <f>BerM1!AE224</f>
        <v>0</v>
      </c>
      <c r="J224" s="77">
        <f>BerM1!AF224</f>
        <v>0</v>
      </c>
      <c r="K224" s="77">
        <f>BerM1!AH224</f>
        <v>0</v>
      </c>
      <c r="L224" s="77">
        <f>BerM1!AI224</f>
        <v>0</v>
      </c>
      <c r="M224" s="77">
        <f>BerM1!AJ224</f>
        <v>0</v>
      </c>
      <c r="N224" s="77">
        <f>BerM1!AK224</f>
        <v>0</v>
      </c>
      <c r="O224" s="77">
        <f>BerM1!AL224</f>
        <v>0</v>
      </c>
      <c r="P224" s="77">
        <f>BerM1!AM224</f>
        <v>0</v>
      </c>
      <c r="Q224" s="78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2">
        <f ca="1">BerM1!Z225</f>
        <v>0</v>
      </c>
      <c r="D225" s="75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BerM1!AC225</f>
        <v>0</v>
      </c>
      <c r="I225" s="77">
        <f>BerM1!AE225</f>
        <v>0</v>
      </c>
      <c r="J225" s="77">
        <f>BerM1!AF225</f>
        <v>0</v>
      </c>
      <c r="K225" s="77">
        <f>BerM1!AH225</f>
        <v>0</v>
      </c>
      <c r="L225" s="77">
        <f>BerM1!AI225</f>
        <v>0</v>
      </c>
      <c r="M225" s="77">
        <f>BerM1!AJ225</f>
        <v>0</v>
      </c>
      <c r="N225" s="77">
        <f>BerM1!AK225</f>
        <v>0</v>
      </c>
      <c r="O225" s="77">
        <f>BerM1!AL225</f>
        <v>0</v>
      </c>
      <c r="P225" s="77">
        <f>BerM1!AM225</f>
        <v>0</v>
      </c>
      <c r="Q225" s="78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2">
        <f ca="1">BerM1!Z226</f>
        <v>0</v>
      </c>
      <c r="D226" s="75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BerM1!AC226</f>
        <v>0</v>
      </c>
      <c r="I226" s="77">
        <f>BerM1!AE226</f>
        <v>0</v>
      </c>
      <c r="J226" s="77">
        <f>BerM1!AF226</f>
        <v>0</v>
      </c>
      <c r="K226" s="77">
        <f>BerM1!AH226</f>
        <v>0</v>
      </c>
      <c r="L226" s="77">
        <f>BerM1!AI226</f>
        <v>0</v>
      </c>
      <c r="M226" s="77">
        <f>BerM1!AJ226</f>
        <v>0</v>
      </c>
      <c r="N226" s="77">
        <f>BerM1!AK226</f>
        <v>0</v>
      </c>
      <c r="O226" s="77">
        <f>BerM1!AL226</f>
        <v>0</v>
      </c>
      <c r="P226" s="77">
        <f>BerM1!AM226</f>
        <v>0</v>
      </c>
      <c r="Q226" s="78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2">
        <f ca="1">BerM1!Z227</f>
        <v>0</v>
      </c>
      <c r="D227" s="75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BerM1!AC227</f>
        <v>0</v>
      </c>
      <c r="I227" s="77">
        <f>BerM1!AE227</f>
        <v>0</v>
      </c>
      <c r="J227" s="77">
        <f>BerM1!AF227</f>
        <v>0</v>
      </c>
      <c r="K227" s="77">
        <f>BerM1!AH227</f>
        <v>0</v>
      </c>
      <c r="L227" s="77">
        <f>BerM1!AI227</f>
        <v>0</v>
      </c>
      <c r="M227" s="77">
        <f>BerM1!AJ227</f>
        <v>0</v>
      </c>
      <c r="N227" s="77">
        <f>BerM1!AK227</f>
        <v>0</v>
      </c>
      <c r="O227" s="77">
        <f>BerM1!AL227</f>
        <v>0</v>
      </c>
      <c r="P227" s="77">
        <f>BerM1!AM227</f>
        <v>0</v>
      </c>
      <c r="Q227" s="78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2">
        <f ca="1">BerM1!Z228</f>
        <v>0</v>
      </c>
      <c r="D228" s="75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BerM1!AC228</f>
        <v>0</v>
      </c>
      <c r="I228" s="77">
        <f>BerM1!AE228</f>
        <v>0</v>
      </c>
      <c r="J228" s="77">
        <f>BerM1!AF228</f>
        <v>0</v>
      </c>
      <c r="K228" s="77">
        <f>BerM1!AH228</f>
        <v>0</v>
      </c>
      <c r="L228" s="77">
        <f>BerM1!AI228</f>
        <v>0</v>
      </c>
      <c r="M228" s="77">
        <f>BerM1!AJ228</f>
        <v>0</v>
      </c>
      <c r="N228" s="77">
        <f>BerM1!AK228</f>
        <v>0</v>
      </c>
      <c r="O228" s="77">
        <f>BerM1!AL228</f>
        <v>0</v>
      </c>
      <c r="P228" s="77">
        <f>BerM1!AM228</f>
        <v>0</v>
      </c>
      <c r="Q228" s="78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2">
        <f ca="1">BerM1!Z229</f>
        <v>0</v>
      </c>
      <c r="D229" s="75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BerM1!AC229</f>
        <v>0</v>
      </c>
      <c r="I229" s="77">
        <f>BerM1!AE229</f>
        <v>0</v>
      </c>
      <c r="J229" s="77">
        <f>BerM1!AF229</f>
        <v>0</v>
      </c>
      <c r="K229" s="77">
        <f>BerM1!AH229</f>
        <v>0</v>
      </c>
      <c r="L229" s="77">
        <f>BerM1!AI229</f>
        <v>0</v>
      </c>
      <c r="M229" s="77">
        <f>BerM1!AJ229</f>
        <v>0</v>
      </c>
      <c r="N229" s="77">
        <f>BerM1!AK229</f>
        <v>0</v>
      </c>
      <c r="O229" s="77">
        <f>BerM1!AL229</f>
        <v>0</v>
      </c>
      <c r="P229" s="77">
        <f>BerM1!AM229</f>
        <v>0</v>
      </c>
      <c r="Q229" s="78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2">
        <f ca="1">BerM1!Z230</f>
        <v>0</v>
      </c>
      <c r="D230" s="75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BerM1!AC230</f>
        <v>0</v>
      </c>
      <c r="I230" s="77">
        <f>BerM1!AE230</f>
        <v>0</v>
      </c>
      <c r="J230" s="77">
        <f>BerM1!AF230</f>
        <v>0</v>
      </c>
      <c r="K230" s="77">
        <f>BerM1!AH230</f>
        <v>0</v>
      </c>
      <c r="L230" s="77">
        <f>BerM1!AI230</f>
        <v>0</v>
      </c>
      <c r="M230" s="77">
        <f>BerM1!AJ230</f>
        <v>0</v>
      </c>
      <c r="N230" s="77">
        <f>BerM1!AK230</f>
        <v>0</v>
      </c>
      <c r="O230" s="77">
        <f>BerM1!AL230</f>
        <v>0</v>
      </c>
      <c r="P230" s="77">
        <f>BerM1!AM230</f>
        <v>0</v>
      </c>
      <c r="Q230" s="78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2">
        <f ca="1">BerM1!Z231</f>
        <v>0</v>
      </c>
      <c r="D231" s="75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BerM1!AC231</f>
        <v>0</v>
      </c>
      <c r="I231" s="77">
        <f>BerM1!AE231</f>
        <v>0</v>
      </c>
      <c r="J231" s="77">
        <f>BerM1!AF231</f>
        <v>0</v>
      </c>
      <c r="K231" s="77">
        <f>BerM1!AH231</f>
        <v>0</v>
      </c>
      <c r="L231" s="77">
        <f>BerM1!AI231</f>
        <v>0</v>
      </c>
      <c r="M231" s="77">
        <f>BerM1!AJ231</f>
        <v>0</v>
      </c>
      <c r="N231" s="77">
        <f>BerM1!AK231</f>
        <v>0</v>
      </c>
      <c r="O231" s="77">
        <f>BerM1!AL231</f>
        <v>0</v>
      </c>
      <c r="P231" s="77">
        <f>BerM1!AM231</f>
        <v>0</v>
      </c>
      <c r="Q231" s="78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2">
        <f ca="1">BerM1!Z232</f>
        <v>0</v>
      </c>
      <c r="D232" s="75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BerM1!AC232</f>
        <v>0</v>
      </c>
      <c r="I232" s="77">
        <f>BerM1!AE232</f>
        <v>0</v>
      </c>
      <c r="J232" s="77">
        <f>BerM1!AF232</f>
        <v>0</v>
      </c>
      <c r="K232" s="77">
        <f>BerM1!AH232</f>
        <v>0</v>
      </c>
      <c r="L232" s="77">
        <f>BerM1!AI232</f>
        <v>0</v>
      </c>
      <c r="M232" s="77">
        <f>BerM1!AJ232</f>
        <v>0</v>
      </c>
      <c r="N232" s="77">
        <f>BerM1!AK232</f>
        <v>0</v>
      </c>
      <c r="O232" s="77">
        <f>BerM1!AL232</f>
        <v>0</v>
      </c>
      <c r="P232" s="77">
        <f>BerM1!AM232</f>
        <v>0</v>
      </c>
      <c r="Q232" s="78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2">
        <f ca="1">BerM1!Z233</f>
        <v>0</v>
      </c>
      <c r="D233" s="75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BerM1!AC233</f>
        <v>0</v>
      </c>
      <c r="I233" s="77">
        <f>BerM1!AE233</f>
        <v>0</v>
      </c>
      <c r="J233" s="77">
        <f>BerM1!AF233</f>
        <v>0</v>
      </c>
      <c r="K233" s="77">
        <f>BerM1!AH233</f>
        <v>0</v>
      </c>
      <c r="L233" s="77">
        <f>BerM1!AI233</f>
        <v>0</v>
      </c>
      <c r="M233" s="77">
        <f>BerM1!AJ233</f>
        <v>0</v>
      </c>
      <c r="N233" s="77">
        <f>BerM1!AK233</f>
        <v>0</v>
      </c>
      <c r="O233" s="77">
        <f>BerM1!AL233</f>
        <v>0</v>
      </c>
      <c r="P233" s="77">
        <f>BerM1!AM233</f>
        <v>0</v>
      </c>
      <c r="Q233" s="78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2">
        <f ca="1">BerM1!Z234</f>
        <v>0</v>
      </c>
      <c r="D234" s="75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BerM1!AC234</f>
        <v>0</v>
      </c>
      <c r="I234" s="77">
        <f>BerM1!AE234</f>
        <v>0</v>
      </c>
      <c r="J234" s="77">
        <f>BerM1!AF234</f>
        <v>0</v>
      </c>
      <c r="K234" s="77">
        <f>BerM1!AH234</f>
        <v>0</v>
      </c>
      <c r="L234" s="77">
        <f>BerM1!AI234</f>
        <v>0</v>
      </c>
      <c r="M234" s="77">
        <f>BerM1!AJ234</f>
        <v>0</v>
      </c>
      <c r="N234" s="77">
        <f>BerM1!AK234</f>
        <v>0</v>
      </c>
      <c r="O234" s="77">
        <f>BerM1!AL234</f>
        <v>0</v>
      </c>
      <c r="P234" s="77">
        <f>BerM1!AM234</f>
        <v>0</v>
      </c>
      <c r="Q234" s="78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2">
        <f ca="1">BerM1!Z235</f>
        <v>0</v>
      </c>
      <c r="D235" s="75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BerM1!AC235</f>
        <v>0</v>
      </c>
      <c r="I235" s="77">
        <f>BerM1!AE235</f>
        <v>0</v>
      </c>
      <c r="J235" s="77">
        <f>BerM1!AF235</f>
        <v>0</v>
      </c>
      <c r="K235" s="77">
        <f>BerM1!AH235</f>
        <v>0</v>
      </c>
      <c r="L235" s="77">
        <f>BerM1!AI235</f>
        <v>0</v>
      </c>
      <c r="M235" s="77">
        <f>BerM1!AJ235</f>
        <v>0</v>
      </c>
      <c r="N235" s="77">
        <f>BerM1!AK235</f>
        <v>0</v>
      </c>
      <c r="O235" s="77">
        <f>BerM1!AL235</f>
        <v>0</v>
      </c>
      <c r="P235" s="77">
        <f>BerM1!AM235</f>
        <v>0</v>
      </c>
      <c r="Q235" s="78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2">
        <f ca="1">BerM1!Z236</f>
        <v>0</v>
      </c>
      <c r="D236" s="75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BerM1!AC236</f>
        <v>0</v>
      </c>
      <c r="I236" s="77">
        <f>BerM1!AE236</f>
        <v>0</v>
      </c>
      <c r="J236" s="77">
        <f>BerM1!AF236</f>
        <v>0</v>
      </c>
      <c r="K236" s="77">
        <f>BerM1!AH236</f>
        <v>0</v>
      </c>
      <c r="L236" s="77">
        <f>BerM1!AI236</f>
        <v>0</v>
      </c>
      <c r="M236" s="77">
        <f>BerM1!AJ236</f>
        <v>0</v>
      </c>
      <c r="N236" s="77">
        <f>BerM1!AK236</f>
        <v>0</v>
      </c>
      <c r="O236" s="77">
        <f>BerM1!AL236</f>
        <v>0</v>
      </c>
      <c r="P236" s="77">
        <f>BerM1!AM236</f>
        <v>0</v>
      </c>
      <c r="Q236" s="78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2">
        <f ca="1">BerM1!Z237</f>
        <v>0</v>
      </c>
      <c r="D237" s="75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BerM1!AC237</f>
        <v>0</v>
      </c>
      <c r="I237" s="77">
        <f>BerM1!AE237</f>
        <v>0</v>
      </c>
      <c r="J237" s="77">
        <f>BerM1!AF237</f>
        <v>0</v>
      </c>
      <c r="K237" s="77">
        <f>BerM1!AH237</f>
        <v>0</v>
      </c>
      <c r="L237" s="77">
        <f>BerM1!AI237</f>
        <v>0</v>
      </c>
      <c r="M237" s="77">
        <f>BerM1!AJ237</f>
        <v>0</v>
      </c>
      <c r="N237" s="77">
        <f>BerM1!AK237</f>
        <v>0</v>
      </c>
      <c r="O237" s="77">
        <f>BerM1!AL237</f>
        <v>0</v>
      </c>
      <c r="P237" s="77">
        <f>BerM1!AM237</f>
        <v>0</v>
      </c>
      <c r="Q237" s="78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2">
        <f ca="1">BerM1!Z238</f>
        <v>0</v>
      </c>
      <c r="D238" s="75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BerM1!AC238</f>
        <v>0</v>
      </c>
      <c r="I238" s="77">
        <f>BerM1!AE238</f>
        <v>0</v>
      </c>
      <c r="J238" s="77">
        <f>BerM1!AF238</f>
        <v>0</v>
      </c>
      <c r="K238" s="77">
        <f>BerM1!AH238</f>
        <v>0</v>
      </c>
      <c r="L238" s="77">
        <f>BerM1!AI238</f>
        <v>0</v>
      </c>
      <c r="M238" s="77">
        <f>BerM1!AJ238</f>
        <v>0</v>
      </c>
      <c r="N238" s="77">
        <f>BerM1!AK238</f>
        <v>0</v>
      </c>
      <c r="O238" s="77">
        <f>BerM1!AL238</f>
        <v>0</v>
      </c>
      <c r="P238" s="77">
        <f>BerM1!AM238</f>
        <v>0</v>
      </c>
      <c r="Q238" s="78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2">
        <f ca="1">BerM1!Z239</f>
        <v>0</v>
      </c>
      <c r="D239" s="75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BerM1!AC239</f>
        <v>0</v>
      </c>
      <c r="I239" s="77">
        <f>BerM1!AE239</f>
        <v>0</v>
      </c>
      <c r="J239" s="77">
        <f>BerM1!AF239</f>
        <v>0</v>
      </c>
      <c r="K239" s="77">
        <f>BerM1!AH239</f>
        <v>0</v>
      </c>
      <c r="L239" s="77">
        <f>BerM1!AI239</f>
        <v>0</v>
      </c>
      <c r="M239" s="77">
        <f>BerM1!AJ239</f>
        <v>0</v>
      </c>
      <c r="N239" s="77">
        <f>BerM1!AK239</f>
        <v>0</v>
      </c>
      <c r="O239" s="77">
        <f>BerM1!AL239</f>
        <v>0</v>
      </c>
      <c r="P239" s="77">
        <f>BerM1!AM239</f>
        <v>0</v>
      </c>
      <c r="Q239" s="78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2">
        <f ca="1">BerM1!Z240</f>
        <v>0</v>
      </c>
      <c r="D240" s="75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BerM1!AC240</f>
        <v>0</v>
      </c>
      <c r="I240" s="77">
        <f>BerM1!AE240</f>
        <v>0</v>
      </c>
      <c r="J240" s="77">
        <f>BerM1!AF240</f>
        <v>0</v>
      </c>
      <c r="K240" s="77">
        <f>BerM1!AH240</f>
        <v>0</v>
      </c>
      <c r="L240" s="77">
        <f>BerM1!AI240</f>
        <v>0</v>
      </c>
      <c r="M240" s="77">
        <f>BerM1!AJ240</f>
        <v>0</v>
      </c>
      <c r="N240" s="77">
        <f>BerM1!AK240</f>
        <v>0</v>
      </c>
      <c r="O240" s="77">
        <f>BerM1!AL240</f>
        <v>0</v>
      </c>
      <c r="P240" s="77">
        <f>BerM1!AM240</f>
        <v>0</v>
      </c>
      <c r="Q240" s="78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2">
        <f ca="1">BerM1!Z241</f>
        <v>0</v>
      </c>
      <c r="D241" s="75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BerM1!AC241</f>
        <v>0</v>
      </c>
      <c r="I241" s="77">
        <f>BerM1!AE241</f>
        <v>0</v>
      </c>
      <c r="J241" s="77">
        <f>BerM1!AF241</f>
        <v>0</v>
      </c>
      <c r="K241" s="77">
        <f>BerM1!AH241</f>
        <v>0</v>
      </c>
      <c r="L241" s="77">
        <f>BerM1!AI241</f>
        <v>0</v>
      </c>
      <c r="M241" s="77">
        <f>BerM1!AJ241</f>
        <v>0</v>
      </c>
      <c r="N241" s="77">
        <f>BerM1!AK241</f>
        <v>0</v>
      </c>
      <c r="O241" s="77">
        <f>BerM1!AL241</f>
        <v>0</v>
      </c>
      <c r="P241" s="77">
        <f>BerM1!AM241</f>
        <v>0</v>
      </c>
      <c r="Q241" s="78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2">
        <f ca="1">BerM1!Z242</f>
        <v>0</v>
      </c>
      <c r="D242" s="75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BerM1!AC242</f>
        <v>0</v>
      </c>
      <c r="I242" s="77">
        <f>BerM1!AE242</f>
        <v>0</v>
      </c>
      <c r="J242" s="77">
        <f>BerM1!AF242</f>
        <v>0</v>
      </c>
      <c r="K242" s="77">
        <f>BerM1!AH242</f>
        <v>0</v>
      </c>
      <c r="L242" s="77">
        <f>BerM1!AI242</f>
        <v>0</v>
      </c>
      <c r="M242" s="77">
        <f>BerM1!AJ242</f>
        <v>0</v>
      </c>
      <c r="N242" s="77">
        <f>BerM1!AK242</f>
        <v>0</v>
      </c>
      <c r="O242" s="77">
        <f>BerM1!AL242</f>
        <v>0</v>
      </c>
      <c r="P242" s="77">
        <f>BerM1!AM242</f>
        <v>0</v>
      </c>
      <c r="Q242" s="78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2">
        <f ca="1">BerM1!Z243</f>
        <v>0</v>
      </c>
      <c r="D243" s="75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BerM1!AC243</f>
        <v>0</v>
      </c>
      <c r="I243" s="77">
        <f>BerM1!AE243</f>
        <v>0</v>
      </c>
      <c r="J243" s="77">
        <f>BerM1!AF243</f>
        <v>0</v>
      </c>
      <c r="K243" s="77">
        <f>BerM1!AH243</f>
        <v>0</v>
      </c>
      <c r="L243" s="77">
        <f>BerM1!AI243</f>
        <v>0</v>
      </c>
      <c r="M243" s="77">
        <f>BerM1!AJ243</f>
        <v>0</v>
      </c>
      <c r="N243" s="77">
        <f>BerM1!AK243</f>
        <v>0</v>
      </c>
      <c r="O243" s="77">
        <f>BerM1!AL243</f>
        <v>0</v>
      </c>
      <c r="P243" s="77">
        <f>BerM1!AM243</f>
        <v>0</v>
      </c>
      <c r="Q243" s="78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2">
        <f ca="1">BerM1!Z244</f>
        <v>0</v>
      </c>
      <c r="D244" s="75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BerM1!AC244</f>
        <v>0</v>
      </c>
      <c r="I244" s="77">
        <f>BerM1!AE244</f>
        <v>0</v>
      </c>
      <c r="J244" s="77">
        <f>BerM1!AF244</f>
        <v>0</v>
      </c>
      <c r="K244" s="77">
        <f>BerM1!AH244</f>
        <v>0</v>
      </c>
      <c r="L244" s="77">
        <f>BerM1!AI244</f>
        <v>0</v>
      </c>
      <c r="M244" s="77">
        <f>BerM1!AJ244</f>
        <v>0</v>
      </c>
      <c r="N244" s="77">
        <f>BerM1!AK244</f>
        <v>0</v>
      </c>
      <c r="O244" s="77">
        <f>BerM1!AL244</f>
        <v>0</v>
      </c>
      <c r="P244" s="77">
        <f>BerM1!AM244</f>
        <v>0</v>
      </c>
      <c r="Q244" s="78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2">
        <f ca="1">BerM1!Z245</f>
        <v>0</v>
      </c>
      <c r="D245" s="75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BerM1!AC245</f>
        <v>0</v>
      </c>
      <c r="I245" s="77">
        <f>BerM1!AE245</f>
        <v>0</v>
      </c>
      <c r="J245" s="77">
        <f>BerM1!AF245</f>
        <v>0</v>
      </c>
      <c r="K245" s="77">
        <f>BerM1!AH245</f>
        <v>0</v>
      </c>
      <c r="L245" s="77">
        <f>BerM1!AI245</f>
        <v>0</v>
      </c>
      <c r="M245" s="77">
        <f>BerM1!AJ245</f>
        <v>0</v>
      </c>
      <c r="N245" s="77">
        <f>BerM1!AK245</f>
        <v>0</v>
      </c>
      <c r="O245" s="77">
        <f>BerM1!AL245</f>
        <v>0</v>
      </c>
      <c r="P245" s="77">
        <f>BerM1!AM245</f>
        <v>0</v>
      </c>
      <c r="Q245" s="78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2">
        <f ca="1">BerM1!Z246</f>
        <v>0</v>
      </c>
      <c r="D246" s="75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BerM1!AC246</f>
        <v>0</v>
      </c>
      <c r="I246" s="77">
        <f>BerM1!AE246</f>
        <v>0</v>
      </c>
      <c r="J246" s="77">
        <f>BerM1!AF246</f>
        <v>0</v>
      </c>
      <c r="K246" s="77">
        <f>BerM1!AH246</f>
        <v>0</v>
      </c>
      <c r="L246" s="77">
        <f>BerM1!AI246</f>
        <v>0</v>
      </c>
      <c r="M246" s="77">
        <f>BerM1!AJ246</f>
        <v>0</v>
      </c>
      <c r="N246" s="77">
        <f>BerM1!AK246</f>
        <v>0</v>
      </c>
      <c r="O246" s="77">
        <f>BerM1!AL246</f>
        <v>0</v>
      </c>
      <c r="P246" s="77">
        <f>BerM1!AM246</f>
        <v>0</v>
      </c>
      <c r="Q246" s="78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2">
        <f ca="1">BerM1!Z247</f>
        <v>0</v>
      </c>
      <c r="D247" s="75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BerM1!AC247</f>
        <v>0</v>
      </c>
      <c r="I247" s="77">
        <f>BerM1!AE247</f>
        <v>0</v>
      </c>
      <c r="J247" s="77">
        <f>BerM1!AF247</f>
        <v>0</v>
      </c>
      <c r="K247" s="77">
        <f>BerM1!AH247</f>
        <v>0</v>
      </c>
      <c r="L247" s="77">
        <f>BerM1!AI247</f>
        <v>0</v>
      </c>
      <c r="M247" s="77">
        <f>BerM1!AJ247</f>
        <v>0</v>
      </c>
      <c r="N247" s="77">
        <f>BerM1!AK247</f>
        <v>0</v>
      </c>
      <c r="O247" s="77">
        <f>BerM1!AL247</f>
        <v>0</v>
      </c>
      <c r="P247" s="77">
        <f>BerM1!AM247</f>
        <v>0</v>
      </c>
      <c r="Q247" s="78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2">
        <f ca="1">BerM1!Z248</f>
        <v>0</v>
      </c>
      <c r="D248" s="75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BerM1!AC248</f>
        <v>0</v>
      </c>
      <c r="I248" s="77">
        <f>BerM1!AE248</f>
        <v>0</v>
      </c>
      <c r="J248" s="77">
        <f>BerM1!AF248</f>
        <v>0</v>
      </c>
      <c r="K248" s="77">
        <f>BerM1!AH248</f>
        <v>0</v>
      </c>
      <c r="L248" s="77">
        <f>BerM1!AI248</f>
        <v>0</v>
      </c>
      <c r="M248" s="77">
        <f>BerM1!AJ248</f>
        <v>0</v>
      </c>
      <c r="N248" s="77">
        <f>BerM1!AK248</f>
        <v>0</v>
      </c>
      <c r="O248" s="77">
        <f>BerM1!AL248</f>
        <v>0</v>
      </c>
      <c r="P248" s="77">
        <f>BerM1!AM248</f>
        <v>0</v>
      </c>
      <c r="Q248" s="78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2">
        <f ca="1">BerM1!Z249</f>
        <v>0</v>
      </c>
      <c r="D249" s="75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BerM1!AC249</f>
        <v>0</v>
      </c>
      <c r="I249" s="77">
        <f>BerM1!AE249</f>
        <v>0</v>
      </c>
      <c r="J249" s="77">
        <f>BerM1!AF249</f>
        <v>0</v>
      </c>
      <c r="K249" s="77">
        <f>BerM1!AH249</f>
        <v>0</v>
      </c>
      <c r="L249" s="77">
        <f>BerM1!AI249</f>
        <v>0</v>
      </c>
      <c r="M249" s="77">
        <f>BerM1!AJ249</f>
        <v>0</v>
      </c>
      <c r="N249" s="77">
        <f>BerM1!AK249</f>
        <v>0</v>
      </c>
      <c r="O249" s="77">
        <f>BerM1!AL249</f>
        <v>0</v>
      </c>
      <c r="P249" s="77">
        <f>BerM1!AM249</f>
        <v>0</v>
      </c>
      <c r="Q249" s="78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2">
        <f ca="1">BerM1!Z250</f>
        <v>0</v>
      </c>
      <c r="D250" s="75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BerM1!AC250</f>
        <v>0</v>
      </c>
      <c r="I250" s="77">
        <f>BerM1!AE250</f>
        <v>0</v>
      </c>
      <c r="J250" s="77">
        <f>BerM1!AF250</f>
        <v>0</v>
      </c>
      <c r="K250" s="77">
        <f>BerM1!AH250</f>
        <v>0</v>
      </c>
      <c r="L250" s="77">
        <f>BerM1!AI250</f>
        <v>0</v>
      </c>
      <c r="M250" s="77">
        <f>BerM1!AJ250</f>
        <v>0</v>
      </c>
      <c r="N250" s="77">
        <f>BerM1!AK250</f>
        <v>0</v>
      </c>
      <c r="O250" s="77">
        <f>BerM1!AL250</f>
        <v>0</v>
      </c>
      <c r="P250" s="77">
        <f>BerM1!AM250</f>
        <v>0</v>
      </c>
      <c r="Q250" s="78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2">
        <f ca="1">BerM1!Z251</f>
        <v>0</v>
      </c>
      <c r="D251" s="75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BerM1!AC251</f>
        <v>0</v>
      </c>
      <c r="I251" s="77">
        <f>BerM1!AE251</f>
        <v>0</v>
      </c>
      <c r="J251" s="77">
        <f>BerM1!AF251</f>
        <v>0</v>
      </c>
      <c r="K251" s="77">
        <f>BerM1!AH251</f>
        <v>0</v>
      </c>
      <c r="L251" s="77">
        <f>BerM1!AI251</f>
        <v>0</v>
      </c>
      <c r="M251" s="77">
        <f>BerM1!AJ251</f>
        <v>0</v>
      </c>
      <c r="N251" s="77">
        <f>BerM1!AK251</f>
        <v>0</v>
      </c>
      <c r="O251" s="77">
        <f>BerM1!AL251</f>
        <v>0</v>
      </c>
      <c r="P251" s="77">
        <f>BerM1!AM251</f>
        <v>0</v>
      </c>
      <c r="Q251" s="78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2">
        <f ca="1">BerM1!Z252</f>
        <v>0</v>
      </c>
      <c r="D252" s="75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BerM1!AC252</f>
        <v>0</v>
      </c>
      <c r="I252" s="77">
        <f>BerM1!AE252</f>
        <v>0</v>
      </c>
      <c r="J252" s="77">
        <f>BerM1!AF252</f>
        <v>0</v>
      </c>
      <c r="K252" s="77">
        <f>BerM1!AH252</f>
        <v>0</v>
      </c>
      <c r="L252" s="77">
        <f>BerM1!AI252</f>
        <v>0</v>
      </c>
      <c r="M252" s="77">
        <f>BerM1!AJ252</f>
        <v>0</v>
      </c>
      <c r="N252" s="77">
        <f>BerM1!AK252</f>
        <v>0</v>
      </c>
      <c r="O252" s="77">
        <f>BerM1!AL252</f>
        <v>0</v>
      </c>
      <c r="P252" s="77">
        <f>BerM1!AM252</f>
        <v>0</v>
      </c>
      <c r="Q252" s="78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2">
        <f ca="1">BerM1!Z253</f>
        <v>0</v>
      </c>
      <c r="D253" s="75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BerM1!AC253</f>
        <v>0</v>
      </c>
      <c r="I253" s="77">
        <f>BerM1!AE253</f>
        <v>0</v>
      </c>
      <c r="J253" s="77">
        <f>BerM1!AF253</f>
        <v>0</v>
      </c>
      <c r="K253" s="77">
        <f>BerM1!AH253</f>
        <v>0</v>
      </c>
      <c r="L253" s="77">
        <f>BerM1!AI253</f>
        <v>0</v>
      </c>
      <c r="M253" s="77">
        <f>BerM1!AJ253</f>
        <v>0</v>
      </c>
      <c r="N253" s="77">
        <f>BerM1!AK253</f>
        <v>0</v>
      </c>
      <c r="O253" s="77">
        <f>BerM1!AL253</f>
        <v>0</v>
      </c>
      <c r="P253" s="77">
        <f>BerM1!AM253</f>
        <v>0</v>
      </c>
      <c r="Q253" s="78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2">
        <f ca="1">BerM1!Z254</f>
        <v>0</v>
      </c>
      <c r="D254" s="75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BerM1!AC254</f>
        <v>0</v>
      </c>
      <c r="I254" s="77">
        <f>BerM1!AE254</f>
        <v>0</v>
      </c>
      <c r="J254" s="77">
        <f>BerM1!AF254</f>
        <v>0</v>
      </c>
      <c r="K254" s="77">
        <f>BerM1!AH254</f>
        <v>0</v>
      </c>
      <c r="L254" s="77">
        <f>BerM1!AI254</f>
        <v>0</v>
      </c>
      <c r="M254" s="77">
        <f>BerM1!AJ254</f>
        <v>0</v>
      </c>
      <c r="N254" s="77">
        <f>BerM1!AK254</f>
        <v>0</v>
      </c>
      <c r="O254" s="77">
        <f>BerM1!AL254</f>
        <v>0</v>
      </c>
      <c r="P254" s="77">
        <f>BerM1!AM254</f>
        <v>0</v>
      </c>
      <c r="Q254" s="78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2">
        <f ca="1">BerM1!Z255</f>
        <v>0</v>
      </c>
      <c r="D255" s="75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BerM1!AC255</f>
        <v>0</v>
      </c>
      <c r="I255" s="77">
        <f>BerM1!AE255</f>
        <v>0</v>
      </c>
      <c r="J255" s="77">
        <f>BerM1!AF255</f>
        <v>0</v>
      </c>
      <c r="K255" s="77">
        <f>BerM1!AH255</f>
        <v>0</v>
      </c>
      <c r="L255" s="77">
        <f>BerM1!AI255</f>
        <v>0</v>
      </c>
      <c r="M255" s="77">
        <f>BerM1!AJ255</f>
        <v>0</v>
      </c>
      <c r="N255" s="77">
        <f>BerM1!AK255</f>
        <v>0</v>
      </c>
      <c r="O255" s="77">
        <f>BerM1!AL255</f>
        <v>0</v>
      </c>
      <c r="P255" s="77">
        <f>BerM1!AM255</f>
        <v>0</v>
      </c>
      <c r="Q255" s="78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2">
        <f ca="1">BerM1!Z256</f>
        <v>0</v>
      </c>
      <c r="D256" s="75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BerM1!AC256</f>
        <v>0</v>
      </c>
      <c r="I256" s="77">
        <f>BerM1!AE256</f>
        <v>0</v>
      </c>
      <c r="J256" s="77">
        <f>BerM1!AF256</f>
        <v>0</v>
      </c>
      <c r="K256" s="77">
        <f>BerM1!AH256</f>
        <v>0</v>
      </c>
      <c r="L256" s="77">
        <f>BerM1!AI256</f>
        <v>0</v>
      </c>
      <c r="M256" s="77">
        <f>BerM1!AJ256</f>
        <v>0</v>
      </c>
      <c r="N256" s="77">
        <f>BerM1!AK256</f>
        <v>0</v>
      </c>
      <c r="O256" s="77">
        <f>BerM1!AL256</f>
        <v>0</v>
      </c>
      <c r="P256" s="77">
        <f>BerM1!AM256</f>
        <v>0</v>
      </c>
      <c r="Q256" s="78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2">
        <f ca="1">BerM1!Z257</f>
        <v>0</v>
      </c>
      <c r="D257" s="75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BerM1!AC257</f>
        <v>0</v>
      </c>
      <c r="I257" s="77">
        <f>BerM1!AE257</f>
        <v>0</v>
      </c>
      <c r="J257" s="77">
        <f>BerM1!AF257</f>
        <v>0</v>
      </c>
      <c r="K257" s="77">
        <f>BerM1!AH257</f>
        <v>0</v>
      </c>
      <c r="L257" s="77">
        <f>BerM1!AI257</f>
        <v>0</v>
      </c>
      <c r="M257" s="77">
        <f>BerM1!AJ257</f>
        <v>0</v>
      </c>
      <c r="N257" s="77">
        <f>BerM1!AK257</f>
        <v>0</v>
      </c>
      <c r="O257" s="77">
        <f>BerM1!AL257</f>
        <v>0</v>
      </c>
      <c r="P257" s="77">
        <f>BerM1!AM257</f>
        <v>0</v>
      </c>
      <c r="Q257" s="78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2">
        <f ca="1">BerM1!Z258</f>
        <v>0</v>
      </c>
      <c r="D258" s="75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BerM1!AC258</f>
        <v>0</v>
      </c>
      <c r="I258" s="77">
        <f>BerM1!AE258</f>
        <v>0</v>
      </c>
      <c r="J258" s="77">
        <f>BerM1!AF258</f>
        <v>0</v>
      </c>
      <c r="K258" s="77">
        <f>BerM1!AH258</f>
        <v>0</v>
      </c>
      <c r="L258" s="77">
        <f>BerM1!AI258</f>
        <v>0</v>
      </c>
      <c r="M258" s="77">
        <f>BerM1!AJ258</f>
        <v>0</v>
      </c>
      <c r="N258" s="77">
        <f>BerM1!AK258</f>
        <v>0</v>
      </c>
      <c r="O258" s="77">
        <f>BerM1!AL258</f>
        <v>0</v>
      </c>
      <c r="P258" s="77">
        <f>BerM1!AM258</f>
        <v>0</v>
      </c>
      <c r="Q258" s="78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2">
        <f ca="1">BerM1!Z259</f>
        <v>0</v>
      </c>
      <c r="D259" s="75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BerM1!AC259</f>
        <v>0</v>
      </c>
      <c r="I259" s="77">
        <f>BerM1!AE259</f>
        <v>0</v>
      </c>
      <c r="J259" s="77">
        <f>BerM1!AF259</f>
        <v>0</v>
      </c>
      <c r="K259" s="77">
        <f>BerM1!AH259</f>
        <v>0</v>
      </c>
      <c r="L259" s="77">
        <f>BerM1!AI259</f>
        <v>0</v>
      </c>
      <c r="M259" s="77">
        <f>BerM1!AJ259</f>
        <v>0</v>
      </c>
      <c r="N259" s="77">
        <f>BerM1!AK259</f>
        <v>0</v>
      </c>
      <c r="O259" s="77">
        <f>BerM1!AL259</f>
        <v>0</v>
      </c>
      <c r="P259" s="77">
        <f>BerM1!AM259</f>
        <v>0</v>
      </c>
      <c r="Q259" s="78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2">
        <f ca="1">BerM1!Z260</f>
        <v>0</v>
      </c>
      <c r="D260" s="75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BerM1!AC260</f>
        <v>0</v>
      </c>
      <c r="I260" s="77">
        <f>BerM1!AE260</f>
        <v>0</v>
      </c>
      <c r="J260" s="77">
        <f>BerM1!AF260</f>
        <v>0</v>
      </c>
      <c r="K260" s="77">
        <f>BerM1!AH260</f>
        <v>0</v>
      </c>
      <c r="L260" s="77">
        <f>BerM1!AI260</f>
        <v>0</v>
      </c>
      <c r="M260" s="77">
        <f>BerM1!AJ260</f>
        <v>0</v>
      </c>
      <c r="N260" s="77">
        <f>BerM1!AK260</f>
        <v>0</v>
      </c>
      <c r="O260" s="77">
        <f>BerM1!AL260</f>
        <v>0</v>
      </c>
      <c r="P260" s="77">
        <f>BerM1!AM260</f>
        <v>0</v>
      </c>
      <c r="Q260" s="78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2">
        <f ca="1">BerM1!Z261</f>
        <v>0</v>
      </c>
      <c r="D261" s="75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BerM1!AC261</f>
        <v>0</v>
      </c>
      <c r="I261" s="77">
        <f>BerM1!AE261</f>
        <v>0</v>
      </c>
      <c r="J261" s="77">
        <f>BerM1!AF261</f>
        <v>0</v>
      </c>
      <c r="K261" s="77">
        <f>BerM1!AH261</f>
        <v>0</v>
      </c>
      <c r="L261" s="77">
        <f>BerM1!AI261</f>
        <v>0</v>
      </c>
      <c r="M261" s="77">
        <f>BerM1!AJ261</f>
        <v>0</v>
      </c>
      <c r="N261" s="77">
        <f>BerM1!AK261</f>
        <v>0</v>
      </c>
      <c r="O261" s="77">
        <f>BerM1!AL261</f>
        <v>0</v>
      </c>
      <c r="P261" s="77">
        <f>BerM1!AM261</f>
        <v>0</v>
      </c>
      <c r="Q261" s="78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2">
        <f ca="1">BerM1!Z262</f>
        <v>0</v>
      </c>
      <c r="D262" s="75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BerM1!AC262</f>
        <v>0</v>
      </c>
      <c r="I262" s="77">
        <f>BerM1!AE262</f>
        <v>0</v>
      </c>
      <c r="J262" s="77">
        <f>BerM1!AF262</f>
        <v>0</v>
      </c>
      <c r="K262" s="77">
        <f>BerM1!AH262</f>
        <v>0</v>
      </c>
      <c r="L262" s="77">
        <f>BerM1!AI262</f>
        <v>0</v>
      </c>
      <c r="M262" s="77">
        <f>BerM1!AJ262</f>
        <v>0</v>
      </c>
      <c r="N262" s="77">
        <f>BerM1!AK262</f>
        <v>0</v>
      </c>
      <c r="O262" s="77">
        <f>BerM1!AL262</f>
        <v>0</v>
      </c>
      <c r="P262" s="77">
        <f>BerM1!AM262</f>
        <v>0</v>
      </c>
      <c r="Q262" s="78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2">
        <f ca="1">BerM1!Z263</f>
        <v>0</v>
      </c>
      <c r="D263" s="75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BerM1!AC263</f>
        <v>0</v>
      </c>
      <c r="I263" s="77">
        <f>BerM1!AE263</f>
        <v>0</v>
      </c>
      <c r="J263" s="77">
        <f>BerM1!AF263</f>
        <v>0</v>
      </c>
      <c r="K263" s="77">
        <f>BerM1!AH263</f>
        <v>0</v>
      </c>
      <c r="L263" s="77">
        <f>BerM1!AI263</f>
        <v>0</v>
      </c>
      <c r="M263" s="77">
        <f>BerM1!AJ263</f>
        <v>0</v>
      </c>
      <c r="N263" s="77">
        <f>BerM1!AK263</f>
        <v>0</v>
      </c>
      <c r="O263" s="77">
        <f>BerM1!AL263</f>
        <v>0</v>
      </c>
      <c r="P263" s="77">
        <f>BerM1!AM263</f>
        <v>0</v>
      </c>
      <c r="Q263" s="78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2">
        <f ca="1">BerM1!Z264</f>
        <v>0</v>
      </c>
      <c r="D264" s="75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BerM1!AC264</f>
        <v>0</v>
      </c>
      <c r="I264" s="77">
        <f>BerM1!AE264</f>
        <v>0</v>
      </c>
      <c r="J264" s="77">
        <f>BerM1!AF264</f>
        <v>0</v>
      </c>
      <c r="K264" s="77">
        <f>BerM1!AH264</f>
        <v>0</v>
      </c>
      <c r="L264" s="77">
        <f>BerM1!AI264</f>
        <v>0</v>
      </c>
      <c r="M264" s="77">
        <f>BerM1!AJ264</f>
        <v>0</v>
      </c>
      <c r="N264" s="77">
        <f>BerM1!AK264</f>
        <v>0</v>
      </c>
      <c r="O264" s="77">
        <f>BerM1!AL264</f>
        <v>0</v>
      </c>
      <c r="P264" s="77">
        <f>BerM1!AM264</f>
        <v>0</v>
      </c>
      <c r="Q264" s="78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2">
        <f ca="1">BerM1!Z265</f>
        <v>0</v>
      </c>
      <c r="D265" s="75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BerM1!AC265</f>
        <v>0</v>
      </c>
      <c r="I265" s="77">
        <f>BerM1!AE265</f>
        <v>0</v>
      </c>
      <c r="J265" s="77">
        <f>BerM1!AF265</f>
        <v>0</v>
      </c>
      <c r="K265" s="77">
        <f>BerM1!AH265</f>
        <v>0</v>
      </c>
      <c r="L265" s="77">
        <f>BerM1!AI265</f>
        <v>0</v>
      </c>
      <c r="M265" s="77">
        <f>BerM1!AJ265</f>
        <v>0</v>
      </c>
      <c r="N265" s="77">
        <f>BerM1!AK265</f>
        <v>0</v>
      </c>
      <c r="O265" s="77">
        <f>BerM1!AL265</f>
        <v>0</v>
      </c>
      <c r="P265" s="77">
        <f>BerM1!AM265</f>
        <v>0</v>
      </c>
      <c r="Q265" s="78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2">
        <f ca="1">BerM1!Z266</f>
        <v>0</v>
      </c>
      <c r="D266" s="75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BerM1!AC266</f>
        <v>0</v>
      </c>
      <c r="I266" s="77">
        <f>BerM1!AE266</f>
        <v>0</v>
      </c>
      <c r="J266" s="77">
        <f>BerM1!AF266</f>
        <v>0</v>
      </c>
      <c r="K266" s="77">
        <f>BerM1!AH266</f>
        <v>0</v>
      </c>
      <c r="L266" s="77">
        <f>BerM1!AI266</f>
        <v>0</v>
      </c>
      <c r="M266" s="77">
        <f>BerM1!AJ266</f>
        <v>0</v>
      </c>
      <c r="N266" s="77">
        <f>BerM1!AK266</f>
        <v>0</v>
      </c>
      <c r="O266" s="77">
        <f>BerM1!AL266</f>
        <v>0</v>
      </c>
      <c r="P266" s="77">
        <f>BerM1!AM266</f>
        <v>0</v>
      </c>
      <c r="Q266" s="78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2">
        <f ca="1">BerM1!Z267</f>
        <v>0</v>
      </c>
      <c r="D267" s="75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BerM1!AC267</f>
        <v>0</v>
      </c>
      <c r="I267" s="77">
        <f>BerM1!AE267</f>
        <v>0</v>
      </c>
      <c r="J267" s="77">
        <f>BerM1!AF267</f>
        <v>0</v>
      </c>
      <c r="K267" s="77">
        <f>BerM1!AH267</f>
        <v>0</v>
      </c>
      <c r="L267" s="77">
        <f>BerM1!AI267</f>
        <v>0</v>
      </c>
      <c r="M267" s="77">
        <f>BerM1!AJ267</f>
        <v>0</v>
      </c>
      <c r="N267" s="77">
        <f>BerM1!AK267</f>
        <v>0</v>
      </c>
      <c r="O267" s="77">
        <f>BerM1!AL267</f>
        <v>0</v>
      </c>
      <c r="P267" s="77">
        <f>BerM1!AM267</f>
        <v>0</v>
      </c>
      <c r="Q267" s="78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2">
        <f ca="1">BerM1!Z268</f>
        <v>0</v>
      </c>
      <c r="D268" s="75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BerM1!AC268</f>
        <v>0</v>
      </c>
      <c r="I268" s="77">
        <f>BerM1!AE268</f>
        <v>0</v>
      </c>
      <c r="J268" s="77">
        <f>BerM1!AF268</f>
        <v>0</v>
      </c>
      <c r="K268" s="77">
        <f>BerM1!AH268</f>
        <v>0</v>
      </c>
      <c r="L268" s="77">
        <f>BerM1!AI268</f>
        <v>0</v>
      </c>
      <c r="M268" s="77">
        <f>BerM1!AJ268</f>
        <v>0</v>
      </c>
      <c r="N268" s="77">
        <f>BerM1!AK268</f>
        <v>0</v>
      </c>
      <c r="O268" s="77">
        <f>BerM1!AL268</f>
        <v>0</v>
      </c>
      <c r="P268" s="77">
        <f>BerM1!AM268</f>
        <v>0</v>
      </c>
      <c r="Q268" s="78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2">
        <f ca="1">BerM1!Z269</f>
        <v>0</v>
      </c>
      <c r="D269" s="75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BerM1!AC269</f>
        <v>0</v>
      </c>
      <c r="I269" s="77">
        <f>BerM1!AE269</f>
        <v>0</v>
      </c>
      <c r="J269" s="77">
        <f>BerM1!AF269</f>
        <v>0</v>
      </c>
      <c r="K269" s="77">
        <f>BerM1!AH269</f>
        <v>0</v>
      </c>
      <c r="L269" s="77">
        <f>BerM1!AI269</f>
        <v>0</v>
      </c>
      <c r="M269" s="77">
        <f>BerM1!AJ269</f>
        <v>0</v>
      </c>
      <c r="N269" s="77">
        <f>BerM1!AK269</f>
        <v>0</v>
      </c>
      <c r="O269" s="77">
        <f>BerM1!AL269</f>
        <v>0</v>
      </c>
      <c r="P269" s="77">
        <f>BerM1!AM269</f>
        <v>0</v>
      </c>
      <c r="Q269" s="78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2">
        <f ca="1">BerM1!Z270</f>
        <v>0</v>
      </c>
      <c r="D270" s="75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BerM1!AC270</f>
        <v>0</v>
      </c>
      <c r="I270" s="77">
        <f>BerM1!AE270</f>
        <v>0</v>
      </c>
      <c r="J270" s="77">
        <f>BerM1!AF270</f>
        <v>0</v>
      </c>
      <c r="K270" s="77">
        <f>BerM1!AH270</f>
        <v>0</v>
      </c>
      <c r="L270" s="77">
        <f>BerM1!AI270</f>
        <v>0</v>
      </c>
      <c r="M270" s="77">
        <f>BerM1!AJ270</f>
        <v>0</v>
      </c>
      <c r="N270" s="77">
        <f>BerM1!AK270</f>
        <v>0</v>
      </c>
      <c r="O270" s="77">
        <f>BerM1!AL270</f>
        <v>0</v>
      </c>
      <c r="P270" s="77">
        <f>BerM1!AM270</f>
        <v>0</v>
      </c>
      <c r="Q270" s="78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2">
        <f ca="1">BerM1!Z271</f>
        <v>0</v>
      </c>
      <c r="D271" s="75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BerM1!AC271</f>
        <v>0</v>
      </c>
      <c r="I271" s="77">
        <f>BerM1!AE271</f>
        <v>0</v>
      </c>
      <c r="J271" s="77">
        <f>BerM1!AF271</f>
        <v>0</v>
      </c>
      <c r="K271" s="77">
        <f>BerM1!AH271</f>
        <v>0</v>
      </c>
      <c r="L271" s="77">
        <f>BerM1!AI271</f>
        <v>0</v>
      </c>
      <c r="M271" s="77">
        <f>BerM1!AJ271</f>
        <v>0</v>
      </c>
      <c r="N271" s="77">
        <f>BerM1!AK271</f>
        <v>0</v>
      </c>
      <c r="O271" s="77">
        <f>BerM1!AL271</f>
        <v>0</v>
      </c>
      <c r="P271" s="77">
        <f>BerM1!AM271</f>
        <v>0</v>
      </c>
      <c r="Q271" s="78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2">
        <f ca="1">BerM1!Z272</f>
        <v>0</v>
      </c>
      <c r="D272" s="75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BerM1!AC272</f>
        <v>0</v>
      </c>
      <c r="I272" s="77">
        <f>BerM1!AE272</f>
        <v>0</v>
      </c>
      <c r="J272" s="77">
        <f>BerM1!AF272</f>
        <v>0</v>
      </c>
      <c r="K272" s="77">
        <f>BerM1!AH272</f>
        <v>0</v>
      </c>
      <c r="L272" s="77">
        <f>BerM1!AI272</f>
        <v>0</v>
      </c>
      <c r="M272" s="77">
        <f>BerM1!AJ272</f>
        <v>0</v>
      </c>
      <c r="N272" s="77">
        <f>BerM1!AK272</f>
        <v>0</v>
      </c>
      <c r="O272" s="77">
        <f>BerM1!AL272</f>
        <v>0</v>
      </c>
      <c r="P272" s="77">
        <f>BerM1!AM272</f>
        <v>0</v>
      </c>
      <c r="Q272" s="78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2">
        <f ca="1">BerM1!Z273</f>
        <v>0</v>
      </c>
      <c r="D273" s="75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BerM1!AC273</f>
        <v>0</v>
      </c>
      <c r="I273" s="77">
        <f>BerM1!AE273</f>
        <v>0</v>
      </c>
      <c r="J273" s="77">
        <f>BerM1!AF273</f>
        <v>0</v>
      </c>
      <c r="K273" s="77">
        <f>BerM1!AH273</f>
        <v>0</v>
      </c>
      <c r="L273" s="77">
        <f>BerM1!AI273</f>
        <v>0</v>
      </c>
      <c r="M273" s="77">
        <f>BerM1!AJ273</f>
        <v>0</v>
      </c>
      <c r="N273" s="77">
        <f>BerM1!AK273</f>
        <v>0</v>
      </c>
      <c r="O273" s="77">
        <f>BerM1!AL273</f>
        <v>0</v>
      </c>
      <c r="P273" s="77">
        <f>BerM1!AM273</f>
        <v>0</v>
      </c>
      <c r="Q273" s="78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2">
        <f ca="1">BerM1!Z274</f>
        <v>0</v>
      </c>
      <c r="D274" s="75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BerM1!AC274</f>
        <v>0</v>
      </c>
      <c r="I274" s="77">
        <f>BerM1!AE274</f>
        <v>0</v>
      </c>
      <c r="J274" s="77">
        <f>BerM1!AF274</f>
        <v>0</v>
      </c>
      <c r="K274" s="77">
        <f>BerM1!AH274</f>
        <v>0</v>
      </c>
      <c r="L274" s="77">
        <f>BerM1!AI274</f>
        <v>0</v>
      </c>
      <c r="M274" s="77">
        <f>BerM1!AJ274</f>
        <v>0</v>
      </c>
      <c r="N274" s="77">
        <f>BerM1!AK274</f>
        <v>0</v>
      </c>
      <c r="O274" s="77">
        <f>BerM1!AL274</f>
        <v>0</v>
      </c>
      <c r="P274" s="77">
        <f>BerM1!AM274</f>
        <v>0</v>
      </c>
      <c r="Q274" s="78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2">
        <f ca="1">BerM1!Z275</f>
        <v>0</v>
      </c>
      <c r="D275" s="75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BerM1!AC275</f>
        <v>0</v>
      </c>
      <c r="I275" s="77">
        <f>BerM1!AE275</f>
        <v>0</v>
      </c>
      <c r="J275" s="77">
        <f>BerM1!AF275</f>
        <v>0</v>
      </c>
      <c r="K275" s="77">
        <f>BerM1!AH275</f>
        <v>0</v>
      </c>
      <c r="L275" s="77">
        <f>BerM1!AI275</f>
        <v>0</v>
      </c>
      <c r="M275" s="77">
        <f>BerM1!AJ275</f>
        <v>0</v>
      </c>
      <c r="N275" s="77">
        <f>BerM1!AK275</f>
        <v>0</v>
      </c>
      <c r="O275" s="77">
        <f>BerM1!AL275</f>
        <v>0</v>
      </c>
      <c r="P275" s="77">
        <f>BerM1!AM275</f>
        <v>0</v>
      </c>
      <c r="Q275" s="78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2">
        <f ca="1">BerM1!Z276</f>
        <v>0</v>
      </c>
      <c r="D276" s="75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BerM1!AC276</f>
        <v>0</v>
      </c>
      <c r="I276" s="77">
        <f>BerM1!AE276</f>
        <v>0</v>
      </c>
      <c r="J276" s="77">
        <f>BerM1!AF276</f>
        <v>0</v>
      </c>
      <c r="K276" s="77">
        <f>BerM1!AH276</f>
        <v>0</v>
      </c>
      <c r="L276" s="77">
        <f>BerM1!AI276</f>
        <v>0</v>
      </c>
      <c r="M276" s="77">
        <f>BerM1!AJ276</f>
        <v>0</v>
      </c>
      <c r="N276" s="77">
        <f>BerM1!AK276</f>
        <v>0</v>
      </c>
      <c r="O276" s="77">
        <f>BerM1!AL276</f>
        <v>0</v>
      </c>
      <c r="P276" s="77">
        <f>BerM1!AM276</f>
        <v>0</v>
      </c>
      <c r="Q276" s="78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2">
        <f ca="1">BerM1!Z277</f>
        <v>0</v>
      </c>
      <c r="D277" s="75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BerM1!AC277</f>
        <v>0</v>
      </c>
      <c r="I277" s="77">
        <f>BerM1!AE277</f>
        <v>0</v>
      </c>
      <c r="J277" s="77">
        <f>BerM1!AF277</f>
        <v>0</v>
      </c>
      <c r="K277" s="77">
        <f>BerM1!AH277</f>
        <v>0</v>
      </c>
      <c r="L277" s="77">
        <f>BerM1!AI277</f>
        <v>0</v>
      </c>
      <c r="M277" s="77">
        <f>BerM1!AJ277</f>
        <v>0</v>
      </c>
      <c r="N277" s="77">
        <f>BerM1!AK277</f>
        <v>0</v>
      </c>
      <c r="O277" s="77">
        <f>BerM1!AL277</f>
        <v>0</v>
      </c>
      <c r="P277" s="77">
        <f>BerM1!AM277</f>
        <v>0</v>
      </c>
      <c r="Q277" s="78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2">
        <f ca="1">BerM1!Z278</f>
        <v>0</v>
      </c>
      <c r="D278" s="75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BerM1!AC278</f>
        <v>0</v>
      </c>
      <c r="I278" s="77">
        <f>BerM1!AE278</f>
        <v>0</v>
      </c>
      <c r="J278" s="77">
        <f>BerM1!AF278</f>
        <v>0</v>
      </c>
      <c r="K278" s="77">
        <f>BerM1!AH278</f>
        <v>0</v>
      </c>
      <c r="L278" s="77">
        <f>BerM1!AI278</f>
        <v>0</v>
      </c>
      <c r="M278" s="77">
        <f>BerM1!AJ278</f>
        <v>0</v>
      </c>
      <c r="N278" s="77">
        <f>BerM1!AK278</f>
        <v>0</v>
      </c>
      <c r="O278" s="77">
        <f>BerM1!AL278</f>
        <v>0</v>
      </c>
      <c r="P278" s="77">
        <f>BerM1!AM278</f>
        <v>0</v>
      </c>
      <c r="Q278" s="78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2">
        <f ca="1">BerM1!Z279</f>
        <v>0</v>
      </c>
      <c r="D279" s="75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BerM1!AC279</f>
        <v>0</v>
      </c>
      <c r="I279" s="77">
        <f>BerM1!AE279</f>
        <v>0</v>
      </c>
      <c r="J279" s="77">
        <f>BerM1!AF279</f>
        <v>0</v>
      </c>
      <c r="K279" s="77">
        <f>BerM1!AH279</f>
        <v>0</v>
      </c>
      <c r="L279" s="77">
        <f>BerM1!AI279</f>
        <v>0</v>
      </c>
      <c r="M279" s="77">
        <f>BerM1!AJ279</f>
        <v>0</v>
      </c>
      <c r="N279" s="77">
        <f>BerM1!AK279</f>
        <v>0</v>
      </c>
      <c r="O279" s="77">
        <f>BerM1!AL279</f>
        <v>0</v>
      </c>
      <c r="P279" s="77">
        <f>BerM1!AM279</f>
        <v>0</v>
      </c>
      <c r="Q279" s="78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2">
        <f ca="1">BerM1!Z280</f>
        <v>0</v>
      </c>
      <c r="D280" s="75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BerM1!AC280</f>
        <v>0</v>
      </c>
      <c r="I280" s="77">
        <f>BerM1!AE280</f>
        <v>0</v>
      </c>
      <c r="J280" s="77">
        <f>BerM1!AF280</f>
        <v>0</v>
      </c>
      <c r="K280" s="77">
        <f>BerM1!AH280</f>
        <v>0</v>
      </c>
      <c r="L280" s="77">
        <f>BerM1!AI280</f>
        <v>0</v>
      </c>
      <c r="M280" s="77">
        <f>BerM1!AJ280</f>
        <v>0</v>
      </c>
      <c r="N280" s="77">
        <f>BerM1!AK280</f>
        <v>0</v>
      </c>
      <c r="O280" s="77">
        <f>BerM1!AL280</f>
        <v>0</v>
      </c>
      <c r="P280" s="77">
        <f>BerM1!AM280</f>
        <v>0</v>
      </c>
      <c r="Q280" s="78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2">
        <f ca="1">BerM1!Z281</f>
        <v>0</v>
      </c>
      <c r="D281" s="75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BerM1!AC281</f>
        <v>0</v>
      </c>
      <c r="I281" s="77">
        <f>BerM1!AE281</f>
        <v>0</v>
      </c>
      <c r="J281" s="77">
        <f>BerM1!AF281</f>
        <v>0</v>
      </c>
      <c r="K281" s="77">
        <f>BerM1!AH281</f>
        <v>0</v>
      </c>
      <c r="L281" s="77">
        <f>BerM1!AI281</f>
        <v>0</v>
      </c>
      <c r="M281" s="77">
        <f>BerM1!AJ281</f>
        <v>0</v>
      </c>
      <c r="N281" s="77">
        <f>BerM1!AK281</f>
        <v>0</v>
      </c>
      <c r="O281" s="77">
        <f>BerM1!AL281</f>
        <v>0</v>
      </c>
      <c r="P281" s="77">
        <f>BerM1!AM281</f>
        <v>0</v>
      </c>
      <c r="Q281" s="78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2">
        <f ca="1">BerM1!Z282</f>
        <v>0</v>
      </c>
      <c r="D282" s="75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BerM1!AC282</f>
        <v>0</v>
      </c>
      <c r="I282" s="77">
        <f>BerM1!AE282</f>
        <v>0</v>
      </c>
      <c r="J282" s="77">
        <f>BerM1!AF282</f>
        <v>0</v>
      </c>
      <c r="K282" s="77">
        <f>BerM1!AH282</f>
        <v>0</v>
      </c>
      <c r="L282" s="77">
        <f>BerM1!AI282</f>
        <v>0</v>
      </c>
      <c r="M282" s="77">
        <f>BerM1!AJ282</f>
        <v>0</v>
      </c>
      <c r="N282" s="77">
        <f>BerM1!AK282</f>
        <v>0</v>
      </c>
      <c r="O282" s="77">
        <f>BerM1!AL282</f>
        <v>0</v>
      </c>
      <c r="P282" s="77">
        <f>BerM1!AM282</f>
        <v>0</v>
      </c>
      <c r="Q282" s="78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2">
        <f ca="1">BerM1!Z283</f>
        <v>0</v>
      </c>
      <c r="D283" s="75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BerM1!AC283</f>
        <v>0</v>
      </c>
      <c r="I283" s="77">
        <f>BerM1!AE283</f>
        <v>0</v>
      </c>
      <c r="J283" s="77">
        <f>BerM1!AF283</f>
        <v>0</v>
      </c>
      <c r="K283" s="77">
        <f>BerM1!AH283</f>
        <v>0</v>
      </c>
      <c r="L283" s="77">
        <f>BerM1!AI283</f>
        <v>0</v>
      </c>
      <c r="M283" s="77">
        <f>BerM1!AJ283</f>
        <v>0</v>
      </c>
      <c r="N283" s="77">
        <f>BerM1!AK283</f>
        <v>0</v>
      </c>
      <c r="O283" s="77">
        <f>BerM1!AL283</f>
        <v>0</v>
      </c>
      <c r="P283" s="77">
        <f>BerM1!AM283</f>
        <v>0</v>
      </c>
      <c r="Q283" s="78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2">
        <f ca="1">BerM1!Z284</f>
        <v>0</v>
      </c>
      <c r="D284" s="75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BerM1!AC284</f>
        <v>0</v>
      </c>
      <c r="I284" s="77">
        <f>BerM1!AE284</f>
        <v>0</v>
      </c>
      <c r="J284" s="77">
        <f>BerM1!AF284</f>
        <v>0</v>
      </c>
      <c r="K284" s="77">
        <f>BerM1!AH284</f>
        <v>0</v>
      </c>
      <c r="L284" s="77">
        <f>BerM1!AI284</f>
        <v>0</v>
      </c>
      <c r="M284" s="77">
        <f>BerM1!AJ284</f>
        <v>0</v>
      </c>
      <c r="N284" s="77">
        <f>BerM1!AK284</f>
        <v>0</v>
      </c>
      <c r="O284" s="77">
        <f>BerM1!AL284</f>
        <v>0</v>
      </c>
      <c r="P284" s="77">
        <f>BerM1!AM284</f>
        <v>0</v>
      </c>
      <c r="Q284" s="78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2">
        <f ca="1">BerM1!Z285</f>
        <v>0</v>
      </c>
      <c r="D285" s="75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BerM1!AC285</f>
        <v>0</v>
      </c>
      <c r="I285" s="77">
        <f>BerM1!AE285</f>
        <v>0</v>
      </c>
      <c r="J285" s="77">
        <f>BerM1!AF285</f>
        <v>0</v>
      </c>
      <c r="K285" s="77">
        <f>BerM1!AH285</f>
        <v>0</v>
      </c>
      <c r="L285" s="77">
        <f>BerM1!AI285</f>
        <v>0</v>
      </c>
      <c r="M285" s="77">
        <f>BerM1!AJ285</f>
        <v>0</v>
      </c>
      <c r="N285" s="77">
        <f>BerM1!AK285</f>
        <v>0</v>
      </c>
      <c r="O285" s="77">
        <f>BerM1!AL285</f>
        <v>0</v>
      </c>
      <c r="P285" s="77">
        <f>BerM1!AM285</f>
        <v>0</v>
      </c>
      <c r="Q285" s="78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2">
        <f ca="1">BerM1!Z286</f>
        <v>0</v>
      </c>
      <c r="D286" s="75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BerM1!AC286</f>
        <v>0</v>
      </c>
      <c r="I286" s="77">
        <f>BerM1!AE286</f>
        <v>0</v>
      </c>
      <c r="J286" s="77">
        <f>BerM1!AF286</f>
        <v>0</v>
      </c>
      <c r="K286" s="77">
        <f>BerM1!AH286</f>
        <v>0</v>
      </c>
      <c r="L286" s="77">
        <f>BerM1!AI286</f>
        <v>0</v>
      </c>
      <c r="M286" s="77">
        <f>BerM1!AJ286</f>
        <v>0</v>
      </c>
      <c r="N286" s="77">
        <f>BerM1!AK286</f>
        <v>0</v>
      </c>
      <c r="O286" s="77">
        <f>BerM1!AL286</f>
        <v>0</v>
      </c>
      <c r="P286" s="77">
        <f>BerM1!AM286</f>
        <v>0</v>
      </c>
      <c r="Q286" s="78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2">
        <f ca="1">BerM1!Z287</f>
        <v>0</v>
      </c>
      <c r="D287" s="75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BerM1!AC287</f>
        <v>0</v>
      </c>
      <c r="I287" s="77">
        <f>BerM1!AE287</f>
        <v>0</v>
      </c>
      <c r="J287" s="77">
        <f>BerM1!AF287</f>
        <v>0</v>
      </c>
      <c r="K287" s="77">
        <f>BerM1!AH287</f>
        <v>0</v>
      </c>
      <c r="L287" s="77">
        <f>BerM1!AI287</f>
        <v>0</v>
      </c>
      <c r="M287" s="77">
        <f>BerM1!AJ287</f>
        <v>0</v>
      </c>
      <c r="N287" s="77">
        <f>BerM1!AK287</f>
        <v>0</v>
      </c>
      <c r="O287" s="77">
        <f>BerM1!AL287</f>
        <v>0</v>
      </c>
      <c r="P287" s="77">
        <f>BerM1!AM287</f>
        <v>0</v>
      </c>
      <c r="Q287" s="78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2">
        <f ca="1">BerM1!Z288</f>
        <v>0</v>
      </c>
      <c r="D288" s="75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BerM1!AC288</f>
        <v>0</v>
      </c>
      <c r="I288" s="77">
        <f>BerM1!AE288</f>
        <v>0</v>
      </c>
      <c r="J288" s="77">
        <f>BerM1!AF288</f>
        <v>0</v>
      </c>
      <c r="K288" s="77">
        <f>BerM1!AH288</f>
        <v>0</v>
      </c>
      <c r="L288" s="77">
        <f>BerM1!AI288</f>
        <v>0</v>
      </c>
      <c r="M288" s="77">
        <f>BerM1!AJ288</f>
        <v>0</v>
      </c>
      <c r="N288" s="77">
        <f>BerM1!AK288</f>
        <v>0</v>
      </c>
      <c r="O288" s="77">
        <f>BerM1!AL288</f>
        <v>0</v>
      </c>
      <c r="P288" s="77">
        <f>BerM1!AM288</f>
        <v>0</v>
      </c>
      <c r="Q288" s="78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2">
        <f ca="1">BerM1!Z289</f>
        <v>0</v>
      </c>
      <c r="D289" s="75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BerM1!AC289</f>
        <v>0</v>
      </c>
      <c r="I289" s="77">
        <f>BerM1!AE289</f>
        <v>0</v>
      </c>
      <c r="J289" s="77">
        <f>BerM1!AF289</f>
        <v>0</v>
      </c>
      <c r="K289" s="77">
        <f>BerM1!AH289</f>
        <v>0</v>
      </c>
      <c r="L289" s="77">
        <f>BerM1!AI289</f>
        <v>0</v>
      </c>
      <c r="M289" s="77">
        <f>BerM1!AJ289</f>
        <v>0</v>
      </c>
      <c r="N289" s="77">
        <f>BerM1!AK289</f>
        <v>0</v>
      </c>
      <c r="O289" s="77">
        <f>BerM1!AL289</f>
        <v>0</v>
      </c>
      <c r="P289" s="77">
        <f>BerM1!AM289</f>
        <v>0</v>
      </c>
      <c r="Q289" s="78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2">
        <f ca="1">BerM1!Z290</f>
        <v>0</v>
      </c>
      <c r="D290" s="75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BerM1!AC290</f>
        <v>0</v>
      </c>
      <c r="I290" s="77">
        <f>BerM1!AE290</f>
        <v>0</v>
      </c>
      <c r="J290" s="77">
        <f>BerM1!AF290</f>
        <v>0</v>
      </c>
      <c r="K290" s="77">
        <f>BerM1!AH290</f>
        <v>0</v>
      </c>
      <c r="L290" s="77">
        <f>BerM1!AI290</f>
        <v>0</v>
      </c>
      <c r="M290" s="77">
        <f>BerM1!AJ290</f>
        <v>0</v>
      </c>
      <c r="N290" s="77">
        <f>BerM1!AK290</f>
        <v>0</v>
      </c>
      <c r="O290" s="77">
        <f>BerM1!AL290</f>
        <v>0</v>
      </c>
      <c r="P290" s="77">
        <f>BerM1!AM290</f>
        <v>0</v>
      </c>
      <c r="Q290" s="78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2">
        <f ca="1">BerM1!Z291</f>
        <v>0</v>
      </c>
      <c r="D291" s="75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BerM1!AC291</f>
        <v>0</v>
      </c>
      <c r="I291" s="77">
        <f>BerM1!AE291</f>
        <v>0</v>
      </c>
      <c r="J291" s="77">
        <f>BerM1!AF291</f>
        <v>0</v>
      </c>
      <c r="K291" s="77">
        <f>BerM1!AH291</f>
        <v>0</v>
      </c>
      <c r="L291" s="77">
        <f>BerM1!AI291</f>
        <v>0</v>
      </c>
      <c r="M291" s="77">
        <f>BerM1!AJ291</f>
        <v>0</v>
      </c>
      <c r="N291" s="77">
        <f>BerM1!AK291</f>
        <v>0</v>
      </c>
      <c r="O291" s="77">
        <f>BerM1!AL291</f>
        <v>0</v>
      </c>
      <c r="P291" s="77">
        <f>BerM1!AM291</f>
        <v>0</v>
      </c>
      <c r="Q291" s="78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2">
        <f ca="1">BerM1!Z292</f>
        <v>0</v>
      </c>
      <c r="D292" s="75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BerM1!AC292</f>
        <v>0</v>
      </c>
      <c r="I292" s="77">
        <f>BerM1!AE292</f>
        <v>0</v>
      </c>
      <c r="J292" s="77">
        <f>BerM1!AF292</f>
        <v>0</v>
      </c>
      <c r="K292" s="77">
        <f>BerM1!AH292</f>
        <v>0</v>
      </c>
      <c r="L292" s="77">
        <f>BerM1!AI292</f>
        <v>0</v>
      </c>
      <c r="M292" s="77">
        <f>BerM1!AJ292</f>
        <v>0</v>
      </c>
      <c r="N292" s="77">
        <f>BerM1!AK292</f>
        <v>0</v>
      </c>
      <c r="O292" s="77">
        <f>BerM1!AL292</f>
        <v>0</v>
      </c>
      <c r="P292" s="77">
        <f>BerM1!AM292</f>
        <v>0</v>
      </c>
      <c r="Q292" s="78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2">
        <f ca="1">BerM1!Z293</f>
        <v>0</v>
      </c>
      <c r="D293" s="75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BerM1!AC293</f>
        <v>0</v>
      </c>
      <c r="I293" s="77">
        <f>BerM1!AE293</f>
        <v>0</v>
      </c>
      <c r="J293" s="77">
        <f>BerM1!AF293</f>
        <v>0</v>
      </c>
      <c r="K293" s="77">
        <f>BerM1!AH293</f>
        <v>0</v>
      </c>
      <c r="L293" s="77">
        <f>BerM1!AI293</f>
        <v>0</v>
      </c>
      <c r="M293" s="77">
        <f>BerM1!AJ293</f>
        <v>0</v>
      </c>
      <c r="N293" s="77">
        <f>BerM1!AK293</f>
        <v>0</v>
      </c>
      <c r="O293" s="77">
        <f>BerM1!AL293</f>
        <v>0</v>
      </c>
      <c r="P293" s="77">
        <f>BerM1!AM293</f>
        <v>0</v>
      </c>
      <c r="Q293" s="78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2">
        <f ca="1">BerM1!Z294</f>
        <v>0</v>
      </c>
      <c r="D294" s="75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BerM1!AC294</f>
        <v>0</v>
      </c>
      <c r="I294" s="77">
        <f>BerM1!AE294</f>
        <v>0</v>
      </c>
      <c r="J294" s="77">
        <f>BerM1!AF294</f>
        <v>0</v>
      </c>
      <c r="K294" s="77">
        <f>BerM1!AH294</f>
        <v>0</v>
      </c>
      <c r="L294" s="77">
        <f>BerM1!AI294</f>
        <v>0</v>
      </c>
      <c r="M294" s="77">
        <f>BerM1!AJ294</f>
        <v>0</v>
      </c>
      <c r="N294" s="77">
        <f>BerM1!AK294</f>
        <v>0</v>
      </c>
      <c r="O294" s="77">
        <f>BerM1!AL294</f>
        <v>0</v>
      </c>
      <c r="P294" s="77">
        <f>BerM1!AM294</f>
        <v>0</v>
      </c>
      <c r="Q294" s="78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2">
        <f ca="1">BerM1!Z295</f>
        <v>0</v>
      </c>
      <c r="D295" s="75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BerM1!AC295</f>
        <v>0</v>
      </c>
      <c r="I295" s="77">
        <f>BerM1!AE295</f>
        <v>0</v>
      </c>
      <c r="J295" s="77">
        <f>BerM1!AF295</f>
        <v>0</v>
      </c>
      <c r="K295" s="77">
        <f>BerM1!AH295</f>
        <v>0</v>
      </c>
      <c r="L295" s="77">
        <f>BerM1!AI295</f>
        <v>0</v>
      </c>
      <c r="M295" s="77">
        <f>BerM1!AJ295</f>
        <v>0</v>
      </c>
      <c r="N295" s="77">
        <f>BerM1!AK295</f>
        <v>0</v>
      </c>
      <c r="O295" s="77">
        <f>BerM1!AL295</f>
        <v>0</v>
      </c>
      <c r="P295" s="77">
        <f>BerM1!AM295</f>
        <v>0</v>
      </c>
      <c r="Q295" s="78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2">
        <f ca="1">BerM1!Z296</f>
        <v>0</v>
      </c>
      <c r="D296" s="75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BerM1!AC296</f>
        <v>0</v>
      </c>
      <c r="I296" s="77">
        <f>BerM1!AE296</f>
        <v>0</v>
      </c>
      <c r="J296" s="77">
        <f>BerM1!AF296</f>
        <v>0</v>
      </c>
      <c r="K296" s="77">
        <f>BerM1!AH296</f>
        <v>0</v>
      </c>
      <c r="L296" s="77">
        <f>BerM1!AI296</f>
        <v>0</v>
      </c>
      <c r="M296" s="77">
        <f>BerM1!AJ296</f>
        <v>0</v>
      </c>
      <c r="N296" s="77">
        <f>BerM1!AK296</f>
        <v>0</v>
      </c>
      <c r="O296" s="77">
        <f>BerM1!AL296</f>
        <v>0</v>
      </c>
      <c r="P296" s="77">
        <f>BerM1!AM296</f>
        <v>0</v>
      </c>
      <c r="Q296" s="78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2">
        <f ca="1">BerM1!Z297</f>
        <v>0</v>
      </c>
      <c r="D297" s="75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BerM1!AC297</f>
        <v>0</v>
      </c>
      <c r="I297" s="77">
        <f>BerM1!AE297</f>
        <v>0</v>
      </c>
      <c r="J297" s="77">
        <f>BerM1!AF297</f>
        <v>0</v>
      </c>
      <c r="K297" s="77">
        <f>BerM1!AH297</f>
        <v>0</v>
      </c>
      <c r="L297" s="77">
        <f>BerM1!AI297</f>
        <v>0</v>
      </c>
      <c r="M297" s="77">
        <f>BerM1!AJ297</f>
        <v>0</v>
      </c>
      <c r="N297" s="77">
        <f>BerM1!AK297</f>
        <v>0</v>
      </c>
      <c r="O297" s="77">
        <f>BerM1!AL297</f>
        <v>0</v>
      </c>
      <c r="P297" s="77">
        <f>BerM1!AM297</f>
        <v>0</v>
      </c>
      <c r="Q297" s="78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2">
        <f ca="1">BerM1!Z298</f>
        <v>0</v>
      </c>
      <c r="D298" s="75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BerM1!AC298</f>
        <v>0</v>
      </c>
      <c r="I298" s="77">
        <f>BerM1!AE298</f>
        <v>0</v>
      </c>
      <c r="J298" s="77">
        <f>BerM1!AF298</f>
        <v>0</v>
      </c>
      <c r="K298" s="77">
        <f>BerM1!AH298</f>
        <v>0</v>
      </c>
      <c r="L298" s="77">
        <f>BerM1!AI298</f>
        <v>0</v>
      </c>
      <c r="M298" s="77">
        <f>BerM1!AJ298</f>
        <v>0</v>
      </c>
      <c r="N298" s="77">
        <f>BerM1!AK298</f>
        <v>0</v>
      </c>
      <c r="O298" s="77">
        <f>BerM1!AL298</f>
        <v>0</v>
      </c>
      <c r="P298" s="77">
        <f>BerM1!AM298</f>
        <v>0</v>
      </c>
      <c r="Q298" s="78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2">
        <f ca="1">BerM1!Z299</f>
        <v>0</v>
      </c>
      <c r="D299" s="75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BerM1!AC299</f>
        <v>0</v>
      </c>
      <c r="I299" s="77">
        <f>BerM1!AE299</f>
        <v>0</v>
      </c>
      <c r="J299" s="77">
        <f>BerM1!AF299</f>
        <v>0</v>
      </c>
      <c r="K299" s="77">
        <f>BerM1!AH299</f>
        <v>0</v>
      </c>
      <c r="L299" s="77">
        <f>BerM1!AI299</f>
        <v>0</v>
      </c>
      <c r="M299" s="77">
        <f>BerM1!AJ299</f>
        <v>0</v>
      </c>
      <c r="N299" s="77">
        <f>BerM1!AK299</f>
        <v>0</v>
      </c>
      <c r="O299" s="77">
        <f>BerM1!AL299</f>
        <v>0</v>
      </c>
      <c r="P299" s="77">
        <f>BerM1!AM299</f>
        <v>0</v>
      </c>
      <c r="Q299" s="78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2">
        <f ca="1">BerM1!Z300</f>
        <v>0</v>
      </c>
      <c r="D300" s="75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BerM1!AC300</f>
        <v>0</v>
      </c>
      <c r="I300" s="77">
        <f>BerM1!AE300</f>
        <v>0</v>
      </c>
      <c r="J300" s="77">
        <f>BerM1!AF300</f>
        <v>0</v>
      </c>
      <c r="K300" s="77">
        <f>BerM1!AH300</f>
        <v>0</v>
      </c>
      <c r="L300" s="77">
        <f>BerM1!AI300</f>
        <v>0</v>
      </c>
      <c r="M300" s="77">
        <f>BerM1!AJ300</f>
        <v>0</v>
      </c>
      <c r="N300" s="77">
        <f>BerM1!AK300</f>
        <v>0</v>
      </c>
      <c r="O300" s="77">
        <f>BerM1!AL300</f>
        <v>0</v>
      </c>
      <c r="P300" s="77">
        <f>BerM1!AM300</f>
        <v>0</v>
      </c>
      <c r="Q300" s="78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2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1" bestFit="1" customWidth="1"/>
    <col min="4" max="4" width="14.6640625" style="24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2018.06.a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BerM2!Y4</f>
        <v>0</v>
      </c>
      <c r="B4" s="10">
        <f ca="1">BerM2!AU4</f>
        <v>0</v>
      </c>
      <c r="C4" s="72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BerM2!AC4</f>
        <v>0</v>
      </c>
      <c r="I4" s="77">
        <f>BerM2!AE4</f>
        <v>0</v>
      </c>
      <c r="J4" s="77">
        <f>BerM2!AF4</f>
        <v>0</v>
      </c>
      <c r="K4" s="77">
        <f>BerM2!AH4</f>
        <v>0</v>
      </c>
      <c r="L4" s="77">
        <f>BerM2!AI4</f>
        <v>0</v>
      </c>
      <c r="M4" s="77">
        <f>BerM2!AJ4</f>
        <v>0</v>
      </c>
      <c r="N4" s="77">
        <f>BerM2!AK4</f>
        <v>0</v>
      </c>
      <c r="O4" s="77">
        <f>BerM2!AL4</f>
        <v>0</v>
      </c>
      <c r="P4" s="77">
        <f>BerM2!AM4</f>
        <v>0</v>
      </c>
      <c r="Q4" s="78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2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BerM2!AC5</f>
        <v>0</v>
      </c>
      <c r="I5" s="77">
        <f>BerM2!AE5</f>
        <v>0</v>
      </c>
      <c r="J5" s="77">
        <f>BerM2!AF5</f>
        <v>0</v>
      </c>
      <c r="K5" s="77">
        <f>BerM2!AH5</f>
        <v>0</v>
      </c>
      <c r="L5" s="77">
        <f>BerM2!AI5</f>
        <v>0</v>
      </c>
      <c r="M5" s="77">
        <f>BerM2!AJ5</f>
        <v>0</v>
      </c>
      <c r="N5" s="77">
        <f>BerM2!AK5</f>
        <v>0</v>
      </c>
      <c r="O5" s="77">
        <f>BerM2!AL5</f>
        <v>0</v>
      </c>
      <c r="P5" s="77">
        <f>BerM2!AM5</f>
        <v>0</v>
      </c>
      <c r="Q5" s="78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2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BerM2!AC6</f>
        <v>0</v>
      </c>
      <c r="I6" s="77">
        <f>BerM2!AE6</f>
        <v>0</v>
      </c>
      <c r="J6" s="77">
        <f>BerM2!AF6</f>
        <v>0</v>
      </c>
      <c r="K6" s="77">
        <f>BerM2!AH6</f>
        <v>0</v>
      </c>
      <c r="L6" s="77">
        <f>BerM2!AI6</f>
        <v>0</v>
      </c>
      <c r="M6" s="77">
        <f>BerM2!AJ6</f>
        <v>0</v>
      </c>
      <c r="N6" s="77">
        <f>BerM2!AK6</f>
        <v>0</v>
      </c>
      <c r="O6" s="77">
        <f>BerM2!AL6</f>
        <v>0</v>
      </c>
      <c r="P6" s="77">
        <f>BerM2!AM6</f>
        <v>0</v>
      </c>
      <c r="Q6" s="78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2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BerM2!AC7</f>
        <v>0</v>
      </c>
      <c r="I7" s="77">
        <f>BerM2!AE7</f>
        <v>0</v>
      </c>
      <c r="J7" s="77">
        <f>BerM2!AF7</f>
        <v>0</v>
      </c>
      <c r="K7" s="77">
        <f>BerM2!AH7</f>
        <v>0</v>
      </c>
      <c r="L7" s="77">
        <f>BerM2!AI7</f>
        <v>0</v>
      </c>
      <c r="M7" s="77">
        <f>BerM2!AJ7</f>
        <v>0</v>
      </c>
      <c r="N7" s="77">
        <f>BerM2!AK7</f>
        <v>0</v>
      </c>
      <c r="O7" s="77">
        <f>BerM2!AL7</f>
        <v>0</v>
      </c>
      <c r="P7" s="77">
        <f>BerM2!AM7</f>
        <v>0</v>
      </c>
      <c r="Q7" s="78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2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BerM2!AC8</f>
        <v>0</v>
      </c>
      <c r="I8" s="77">
        <f>BerM2!AE8</f>
        <v>0</v>
      </c>
      <c r="J8" s="77">
        <f>BerM2!AF8</f>
        <v>0</v>
      </c>
      <c r="K8" s="77">
        <f>BerM2!AH8</f>
        <v>0</v>
      </c>
      <c r="L8" s="77">
        <f>BerM2!AI8</f>
        <v>0</v>
      </c>
      <c r="M8" s="77">
        <f>BerM2!AJ8</f>
        <v>0</v>
      </c>
      <c r="N8" s="77">
        <f>BerM2!AK8</f>
        <v>0</v>
      </c>
      <c r="O8" s="77">
        <f>BerM2!AL8</f>
        <v>0</v>
      </c>
      <c r="P8" s="77">
        <f>BerM2!AM8</f>
        <v>0</v>
      </c>
      <c r="Q8" s="78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2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BerM2!AC9</f>
        <v>0</v>
      </c>
      <c r="I9" s="77">
        <f>BerM2!AE9</f>
        <v>0</v>
      </c>
      <c r="J9" s="77">
        <f>BerM2!AF9</f>
        <v>0</v>
      </c>
      <c r="K9" s="77">
        <f>BerM2!AH9</f>
        <v>0</v>
      </c>
      <c r="L9" s="77">
        <f>BerM2!AI9</f>
        <v>0</v>
      </c>
      <c r="M9" s="77">
        <f>BerM2!AJ9</f>
        <v>0</v>
      </c>
      <c r="N9" s="77">
        <f>BerM2!AK9</f>
        <v>0</v>
      </c>
      <c r="O9" s="77">
        <f>BerM2!AL9</f>
        <v>0</v>
      </c>
      <c r="P9" s="77">
        <f>BerM2!AM9</f>
        <v>0</v>
      </c>
      <c r="Q9" s="78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2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BerM2!AC10</f>
        <v>0</v>
      </c>
      <c r="I10" s="77">
        <f>BerM2!AE10</f>
        <v>0</v>
      </c>
      <c r="J10" s="77">
        <f>BerM2!AF10</f>
        <v>0</v>
      </c>
      <c r="K10" s="77">
        <f>BerM2!AH10</f>
        <v>0</v>
      </c>
      <c r="L10" s="77">
        <f>BerM2!AI10</f>
        <v>0</v>
      </c>
      <c r="M10" s="77">
        <f>BerM2!AJ10</f>
        <v>0</v>
      </c>
      <c r="N10" s="77">
        <f>BerM2!AK10</f>
        <v>0</v>
      </c>
      <c r="O10" s="77">
        <f>BerM2!AL10</f>
        <v>0</v>
      </c>
      <c r="P10" s="77">
        <f>BerM2!AM10</f>
        <v>0</v>
      </c>
      <c r="Q10" s="78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2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BerM2!AC11</f>
        <v>0</v>
      </c>
      <c r="I11" s="77">
        <f>BerM2!AE11</f>
        <v>0</v>
      </c>
      <c r="J11" s="77">
        <f>BerM2!AF11</f>
        <v>0</v>
      </c>
      <c r="K11" s="77">
        <f>BerM2!AH11</f>
        <v>0</v>
      </c>
      <c r="L11" s="77">
        <f>BerM2!AI11</f>
        <v>0</v>
      </c>
      <c r="M11" s="77">
        <f>BerM2!AJ11</f>
        <v>0</v>
      </c>
      <c r="N11" s="77">
        <f>BerM2!AK11</f>
        <v>0</v>
      </c>
      <c r="O11" s="77">
        <f>BerM2!AL11</f>
        <v>0</v>
      </c>
      <c r="P11" s="77">
        <f>BerM2!AM11</f>
        <v>0</v>
      </c>
      <c r="Q11" s="78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2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BerM2!AC12</f>
        <v>0</v>
      </c>
      <c r="I12" s="77">
        <f>BerM2!AE12</f>
        <v>0</v>
      </c>
      <c r="J12" s="77">
        <f>BerM2!AF12</f>
        <v>0</v>
      </c>
      <c r="K12" s="77">
        <f>BerM2!AH12</f>
        <v>0</v>
      </c>
      <c r="L12" s="77">
        <f>BerM2!AI12</f>
        <v>0</v>
      </c>
      <c r="M12" s="77">
        <f>BerM2!AJ12</f>
        <v>0</v>
      </c>
      <c r="N12" s="77">
        <f>BerM2!AK12</f>
        <v>0</v>
      </c>
      <c r="O12" s="77">
        <f>BerM2!AL12</f>
        <v>0</v>
      </c>
      <c r="P12" s="77">
        <f>BerM2!AM12</f>
        <v>0</v>
      </c>
      <c r="Q12" s="78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2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BerM2!AC13</f>
        <v>0</v>
      </c>
      <c r="I13" s="77">
        <f>BerM2!AE13</f>
        <v>0</v>
      </c>
      <c r="J13" s="77">
        <f>BerM2!AF13</f>
        <v>0</v>
      </c>
      <c r="K13" s="77">
        <f>BerM2!AH13</f>
        <v>0</v>
      </c>
      <c r="L13" s="77">
        <f>BerM2!AI13</f>
        <v>0</v>
      </c>
      <c r="M13" s="77">
        <f>BerM2!AJ13</f>
        <v>0</v>
      </c>
      <c r="N13" s="77">
        <f>BerM2!AK13</f>
        <v>0</v>
      </c>
      <c r="O13" s="77">
        <f>BerM2!AL13</f>
        <v>0</v>
      </c>
      <c r="P13" s="77">
        <f>BerM2!AM13</f>
        <v>0</v>
      </c>
      <c r="Q13" s="78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2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BerM2!AC14</f>
        <v>0</v>
      </c>
      <c r="I14" s="77">
        <f>BerM2!AE14</f>
        <v>0</v>
      </c>
      <c r="J14" s="77">
        <f>BerM2!AF14</f>
        <v>0</v>
      </c>
      <c r="K14" s="77">
        <f>BerM2!AH14</f>
        <v>0</v>
      </c>
      <c r="L14" s="77">
        <f>BerM2!AI14</f>
        <v>0</v>
      </c>
      <c r="M14" s="77">
        <f>BerM2!AJ14</f>
        <v>0</v>
      </c>
      <c r="N14" s="77">
        <f>BerM2!AK14</f>
        <v>0</v>
      </c>
      <c r="O14" s="77">
        <f>BerM2!AL14</f>
        <v>0</v>
      </c>
      <c r="P14" s="77">
        <f>BerM2!AM14</f>
        <v>0</v>
      </c>
      <c r="Q14" s="78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2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BerM2!AC15</f>
        <v>0</v>
      </c>
      <c r="I15" s="77">
        <f>BerM2!AE15</f>
        <v>0</v>
      </c>
      <c r="J15" s="77">
        <f>BerM2!AF15</f>
        <v>0</v>
      </c>
      <c r="K15" s="77">
        <f>BerM2!AH15</f>
        <v>0</v>
      </c>
      <c r="L15" s="77">
        <f>BerM2!AI15</f>
        <v>0</v>
      </c>
      <c r="M15" s="77">
        <f>BerM2!AJ15</f>
        <v>0</v>
      </c>
      <c r="N15" s="77">
        <f>BerM2!AK15</f>
        <v>0</v>
      </c>
      <c r="O15" s="77">
        <f>BerM2!AL15</f>
        <v>0</v>
      </c>
      <c r="P15" s="77">
        <f>BerM2!AM15</f>
        <v>0</v>
      </c>
      <c r="Q15" s="78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2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BerM2!AC16</f>
        <v>0</v>
      </c>
      <c r="I16" s="77">
        <f>BerM2!AE16</f>
        <v>0</v>
      </c>
      <c r="J16" s="77">
        <f>BerM2!AF16</f>
        <v>0</v>
      </c>
      <c r="K16" s="77">
        <f>BerM2!AH16</f>
        <v>0</v>
      </c>
      <c r="L16" s="77">
        <f>BerM2!AI16</f>
        <v>0</v>
      </c>
      <c r="M16" s="77">
        <f>BerM2!AJ16</f>
        <v>0</v>
      </c>
      <c r="N16" s="77">
        <f>BerM2!AK16</f>
        <v>0</v>
      </c>
      <c r="O16" s="77">
        <f>BerM2!AL16</f>
        <v>0</v>
      </c>
      <c r="P16" s="77">
        <f>BerM2!AM16</f>
        <v>0</v>
      </c>
      <c r="Q16" s="78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2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BerM2!AC17</f>
        <v>0</v>
      </c>
      <c r="I17" s="77">
        <f>BerM2!AE17</f>
        <v>0</v>
      </c>
      <c r="J17" s="77">
        <f>BerM2!AF17</f>
        <v>0</v>
      </c>
      <c r="K17" s="77">
        <f>BerM2!AH17</f>
        <v>0</v>
      </c>
      <c r="L17" s="77">
        <f>BerM2!AI17</f>
        <v>0</v>
      </c>
      <c r="M17" s="77">
        <f>BerM2!AJ17</f>
        <v>0</v>
      </c>
      <c r="N17" s="77">
        <f>BerM2!AK17</f>
        <v>0</v>
      </c>
      <c r="O17" s="77">
        <f>BerM2!AL17</f>
        <v>0</v>
      </c>
      <c r="P17" s="77">
        <f>BerM2!AM17</f>
        <v>0</v>
      </c>
      <c r="Q17" s="78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2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BerM2!AC18</f>
        <v>0</v>
      </c>
      <c r="I18" s="77">
        <f>BerM2!AE18</f>
        <v>0</v>
      </c>
      <c r="J18" s="77">
        <f>BerM2!AF18</f>
        <v>0</v>
      </c>
      <c r="K18" s="77">
        <f>BerM2!AH18</f>
        <v>0</v>
      </c>
      <c r="L18" s="77">
        <f>BerM2!AI18</f>
        <v>0</v>
      </c>
      <c r="M18" s="77">
        <f>BerM2!AJ18</f>
        <v>0</v>
      </c>
      <c r="N18" s="77">
        <f>BerM2!AK18</f>
        <v>0</v>
      </c>
      <c r="O18" s="77">
        <f>BerM2!AL18</f>
        <v>0</v>
      </c>
      <c r="P18" s="77">
        <f>BerM2!AM18</f>
        <v>0</v>
      </c>
      <c r="Q18" s="78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2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BerM2!AC19</f>
        <v>0</v>
      </c>
      <c r="I19" s="77">
        <f>BerM2!AE19</f>
        <v>0</v>
      </c>
      <c r="J19" s="77">
        <f>BerM2!AF19</f>
        <v>0</v>
      </c>
      <c r="K19" s="77">
        <f>BerM2!AH19</f>
        <v>0</v>
      </c>
      <c r="L19" s="77">
        <f>BerM2!AI19</f>
        <v>0</v>
      </c>
      <c r="M19" s="77">
        <f>BerM2!AJ19</f>
        <v>0</v>
      </c>
      <c r="N19" s="77">
        <f>BerM2!AK19</f>
        <v>0</v>
      </c>
      <c r="O19" s="77">
        <f>BerM2!AL19</f>
        <v>0</v>
      </c>
      <c r="P19" s="77">
        <f>BerM2!AM19</f>
        <v>0</v>
      </c>
      <c r="Q19" s="78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2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BerM2!AC20</f>
        <v>0</v>
      </c>
      <c r="I20" s="77">
        <f>BerM2!AE20</f>
        <v>0</v>
      </c>
      <c r="J20" s="77">
        <f>BerM2!AF20</f>
        <v>0</v>
      </c>
      <c r="K20" s="77">
        <f>BerM2!AH20</f>
        <v>0</v>
      </c>
      <c r="L20" s="77">
        <f>BerM2!AI20</f>
        <v>0</v>
      </c>
      <c r="M20" s="77">
        <f>BerM2!AJ20</f>
        <v>0</v>
      </c>
      <c r="N20" s="77">
        <f>BerM2!AK20</f>
        <v>0</v>
      </c>
      <c r="O20" s="77">
        <f>BerM2!AL20</f>
        <v>0</v>
      </c>
      <c r="P20" s="77">
        <f>BerM2!AM20</f>
        <v>0</v>
      </c>
      <c r="Q20" s="78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2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BerM2!AC21</f>
        <v>0</v>
      </c>
      <c r="I21" s="77">
        <f>BerM2!AE21</f>
        <v>0</v>
      </c>
      <c r="J21" s="77">
        <f>BerM2!AF21</f>
        <v>0</v>
      </c>
      <c r="K21" s="77">
        <f>BerM2!AH21</f>
        <v>0</v>
      </c>
      <c r="L21" s="77">
        <f>BerM2!AI21</f>
        <v>0</v>
      </c>
      <c r="M21" s="77">
        <f>BerM2!AJ21</f>
        <v>0</v>
      </c>
      <c r="N21" s="77">
        <f>BerM2!AK21</f>
        <v>0</v>
      </c>
      <c r="O21" s="77">
        <f>BerM2!AL21</f>
        <v>0</v>
      </c>
      <c r="P21" s="77">
        <f>BerM2!AM21</f>
        <v>0</v>
      </c>
      <c r="Q21" s="78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2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BerM2!AC22</f>
        <v>0</v>
      </c>
      <c r="I22" s="77">
        <f>BerM2!AE22</f>
        <v>0</v>
      </c>
      <c r="J22" s="77">
        <f>BerM2!AF22</f>
        <v>0</v>
      </c>
      <c r="K22" s="77">
        <f>BerM2!AH22</f>
        <v>0</v>
      </c>
      <c r="L22" s="77">
        <f>BerM2!AI22</f>
        <v>0</v>
      </c>
      <c r="M22" s="77">
        <f>BerM2!AJ22</f>
        <v>0</v>
      </c>
      <c r="N22" s="77">
        <f>BerM2!AK22</f>
        <v>0</v>
      </c>
      <c r="O22" s="77">
        <f>BerM2!AL22</f>
        <v>0</v>
      </c>
      <c r="P22" s="77">
        <f>BerM2!AM22</f>
        <v>0</v>
      </c>
      <c r="Q22" s="78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2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BerM2!AC23</f>
        <v>0</v>
      </c>
      <c r="I23" s="77">
        <f>BerM2!AE23</f>
        <v>0</v>
      </c>
      <c r="J23" s="77">
        <f>BerM2!AF23</f>
        <v>0</v>
      </c>
      <c r="K23" s="77">
        <f>BerM2!AH23</f>
        <v>0</v>
      </c>
      <c r="L23" s="77">
        <f>BerM2!AI23</f>
        <v>0</v>
      </c>
      <c r="M23" s="77">
        <f>BerM2!AJ23</f>
        <v>0</v>
      </c>
      <c r="N23" s="77">
        <f>BerM2!AK23</f>
        <v>0</v>
      </c>
      <c r="O23" s="77">
        <f>BerM2!AL23</f>
        <v>0</v>
      </c>
      <c r="P23" s="77">
        <f>BerM2!AM23</f>
        <v>0</v>
      </c>
      <c r="Q23" s="78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2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BerM2!AC24</f>
        <v>0</v>
      </c>
      <c r="I24" s="77">
        <f>BerM2!AE24</f>
        <v>0</v>
      </c>
      <c r="J24" s="77">
        <f>BerM2!AF24</f>
        <v>0</v>
      </c>
      <c r="K24" s="77">
        <f>BerM2!AH24</f>
        <v>0</v>
      </c>
      <c r="L24" s="77">
        <f>BerM2!AI24</f>
        <v>0</v>
      </c>
      <c r="M24" s="77">
        <f>BerM2!AJ24</f>
        <v>0</v>
      </c>
      <c r="N24" s="77">
        <f>BerM2!AK24</f>
        <v>0</v>
      </c>
      <c r="O24" s="77">
        <f>BerM2!AL24</f>
        <v>0</v>
      </c>
      <c r="P24" s="77">
        <f>BerM2!AM24</f>
        <v>0</v>
      </c>
      <c r="Q24" s="78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2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BerM2!AC25</f>
        <v>0</v>
      </c>
      <c r="I25" s="77">
        <f>BerM2!AE25</f>
        <v>0</v>
      </c>
      <c r="J25" s="77">
        <f>BerM2!AF25</f>
        <v>0</v>
      </c>
      <c r="K25" s="77">
        <f>BerM2!AH25</f>
        <v>0</v>
      </c>
      <c r="L25" s="77">
        <f>BerM2!AI25</f>
        <v>0</v>
      </c>
      <c r="M25" s="77">
        <f>BerM2!AJ25</f>
        <v>0</v>
      </c>
      <c r="N25" s="77">
        <f>BerM2!AK25</f>
        <v>0</v>
      </c>
      <c r="O25" s="77">
        <f>BerM2!AL25</f>
        <v>0</v>
      </c>
      <c r="P25" s="77">
        <f>BerM2!AM25</f>
        <v>0</v>
      </c>
      <c r="Q25" s="78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2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BerM2!AC26</f>
        <v>0</v>
      </c>
      <c r="I26" s="77">
        <f>BerM2!AE26</f>
        <v>0</v>
      </c>
      <c r="J26" s="77">
        <f>BerM2!AF26</f>
        <v>0</v>
      </c>
      <c r="K26" s="77">
        <f>BerM2!AH26</f>
        <v>0</v>
      </c>
      <c r="L26" s="77">
        <f>BerM2!AI26</f>
        <v>0</v>
      </c>
      <c r="M26" s="77">
        <f>BerM2!AJ26</f>
        <v>0</v>
      </c>
      <c r="N26" s="77">
        <f>BerM2!AK26</f>
        <v>0</v>
      </c>
      <c r="O26" s="77">
        <f>BerM2!AL26</f>
        <v>0</v>
      </c>
      <c r="P26" s="77">
        <f>BerM2!AM26</f>
        <v>0</v>
      </c>
      <c r="Q26" s="78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2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BerM2!AC27</f>
        <v>0</v>
      </c>
      <c r="I27" s="77">
        <f>BerM2!AE27</f>
        <v>0</v>
      </c>
      <c r="J27" s="77">
        <f>BerM2!AF27</f>
        <v>0</v>
      </c>
      <c r="K27" s="77">
        <f>BerM2!AH27</f>
        <v>0</v>
      </c>
      <c r="L27" s="77">
        <f>BerM2!AI27</f>
        <v>0</v>
      </c>
      <c r="M27" s="77">
        <f>BerM2!AJ27</f>
        <v>0</v>
      </c>
      <c r="N27" s="77">
        <f>BerM2!AK27</f>
        <v>0</v>
      </c>
      <c r="O27" s="77">
        <f>BerM2!AL27</f>
        <v>0</v>
      </c>
      <c r="P27" s="77">
        <f>BerM2!AM27</f>
        <v>0</v>
      </c>
      <c r="Q27" s="78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2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BerM2!AC28</f>
        <v>0</v>
      </c>
      <c r="I28" s="77">
        <f>BerM2!AE28</f>
        <v>0</v>
      </c>
      <c r="J28" s="77">
        <f>BerM2!AF28</f>
        <v>0</v>
      </c>
      <c r="K28" s="77">
        <f>BerM2!AH28</f>
        <v>0</v>
      </c>
      <c r="L28" s="77">
        <f>BerM2!AI28</f>
        <v>0</v>
      </c>
      <c r="M28" s="77">
        <f>BerM2!AJ28</f>
        <v>0</v>
      </c>
      <c r="N28" s="77">
        <f>BerM2!AK28</f>
        <v>0</v>
      </c>
      <c r="O28" s="77">
        <f>BerM2!AL28</f>
        <v>0</v>
      </c>
      <c r="P28" s="77">
        <f>BerM2!AM28</f>
        <v>0</v>
      </c>
      <c r="Q28" s="78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2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BerM2!AC29</f>
        <v>0</v>
      </c>
      <c r="I29" s="77">
        <f>BerM2!AE29</f>
        <v>0</v>
      </c>
      <c r="J29" s="77">
        <f>BerM2!AF29</f>
        <v>0</v>
      </c>
      <c r="K29" s="77">
        <f>BerM2!AH29</f>
        <v>0</v>
      </c>
      <c r="L29" s="77">
        <f>BerM2!AI29</f>
        <v>0</v>
      </c>
      <c r="M29" s="77">
        <f>BerM2!AJ29</f>
        <v>0</v>
      </c>
      <c r="N29" s="77">
        <f>BerM2!AK29</f>
        <v>0</v>
      </c>
      <c r="O29" s="77">
        <f>BerM2!AL29</f>
        <v>0</v>
      </c>
      <c r="P29" s="77">
        <f>BerM2!AM29</f>
        <v>0</v>
      </c>
      <c r="Q29" s="78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2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BerM2!AC30</f>
        <v>0</v>
      </c>
      <c r="I30" s="77">
        <f>BerM2!AE30</f>
        <v>0</v>
      </c>
      <c r="J30" s="77">
        <f>BerM2!AF30</f>
        <v>0</v>
      </c>
      <c r="K30" s="77">
        <f>BerM2!AH30</f>
        <v>0</v>
      </c>
      <c r="L30" s="77">
        <f>BerM2!AI30</f>
        <v>0</v>
      </c>
      <c r="M30" s="77">
        <f>BerM2!AJ30</f>
        <v>0</v>
      </c>
      <c r="N30" s="77">
        <f>BerM2!AK30</f>
        <v>0</v>
      </c>
      <c r="O30" s="77">
        <f>BerM2!AL30</f>
        <v>0</v>
      </c>
      <c r="P30" s="77">
        <f>BerM2!AM30</f>
        <v>0</v>
      </c>
      <c r="Q30" s="78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2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BerM2!AC31</f>
        <v>0</v>
      </c>
      <c r="I31" s="77">
        <f>BerM2!AE31</f>
        <v>0</v>
      </c>
      <c r="J31" s="77">
        <f>BerM2!AF31</f>
        <v>0</v>
      </c>
      <c r="K31" s="77">
        <f>BerM2!AH31</f>
        <v>0</v>
      </c>
      <c r="L31" s="77">
        <f>BerM2!AI31</f>
        <v>0</v>
      </c>
      <c r="M31" s="77">
        <f>BerM2!AJ31</f>
        <v>0</v>
      </c>
      <c r="N31" s="77">
        <f>BerM2!AK31</f>
        <v>0</v>
      </c>
      <c r="O31" s="77">
        <f>BerM2!AL31</f>
        <v>0</v>
      </c>
      <c r="P31" s="77">
        <f>BerM2!AM31</f>
        <v>0</v>
      </c>
      <c r="Q31" s="78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2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BerM2!AC32</f>
        <v>0</v>
      </c>
      <c r="I32" s="77">
        <f>BerM2!AE32</f>
        <v>0</v>
      </c>
      <c r="J32" s="77">
        <f>BerM2!AF32</f>
        <v>0</v>
      </c>
      <c r="K32" s="77">
        <f>BerM2!AH32</f>
        <v>0</v>
      </c>
      <c r="L32" s="77">
        <f>BerM2!AI32</f>
        <v>0</v>
      </c>
      <c r="M32" s="77">
        <f>BerM2!AJ32</f>
        <v>0</v>
      </c>
      <c r="N32" s="77">
        <f>BerM2!AK32</f>
        <v>0</v>
      </c>
      <c r="O32" s="77">
        <f>BerM2!AL32</f>
        <v>0</v>
      </c>
      <c r="P32" s="77">
        <f>BerM2!AM32</f>
        <v>0</v>
      </c>
      <c r="Q32" s="78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2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BerM2!AC33</f>
        <v>0</v>
      </c>
      <c r="I33" s="77">
        <f>BerM2!AE33</f>
        <v>0</v>
      </c>
      <c r="J33" s="77">
        <f>BerM2!AF33</f>
        <v>0</v>
      </c>
      <c r="K33" s="77">
        <f>BerM2!AH33</f>
        <v>0</v>
      </c>
      <c r="L33" s="77">
        <f>BerM2!AI33</f>
        <v>0</v>
      </c>
      <c r="M33" s="77">
        <f>BerM2!AJ33</f>
        <v>0</v>
      </c>
      <c r="N33" s="77">
        <f>BerM2!AK33</f>
        <v>0</v>
      </c>
      <c r="O33" s="77">
        <f>BerM2!AL33</f>
        <v>0</v>
      </c>
      <c r="P33" s="77">
        <f>BerM2!AM33</f>
        <v>0</v>
      </c>
      <c r="Q33" s="78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2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BerM2!AC34</f>
        <v>0</v>
      </c>
      <c r="I34" s="77">
        <f>BerM2!AE34</f>
        <v>0</v>
      </c>
      <c r="J34" s="77">
        <f>BerM2!AF34</f>
        <v>0</v>
      </c>
      <c r="K34" s="77">
        <f>BerM2!AH34</f>
        <v>0</v>
      </c>
      <c r="L34" s="77">
        <f>BerM2!AI34</f>
        <v>0</v>
      </c>
      <c r="M34" s="77">
        <f>BerM2!AJ34</f>
        <v>0</v>
      </c>
      <c r="N34" s="77">
        <f>BerM2!AK34</f>
        <v>0</v>
      </c>
      <c r="O34" s="77">
        <f>BerM2!AL34</f>
        <v>0</v>
      </c>
      <c r="P34" s="77">
        <f>BerM2!AM34</f>
        <v>0</v>
      </c>
      <c r="Q34" s="78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2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BerM2!AC35</f>
        <v>0</v>
      </c>
      <c r="I35" s="77">
        <f>BerM2!AE35</f>
        <v>0</v>
      </c>
      <c r="J35" s="77">
        <f>BerM2!AF35</f>
        <v>0</v>
      </c>
      <c r="K35" s="77">
        <f>BerM2!AH35</f>
        <v>0</v>
      </c>
      <c r="L35" s="77">
        <f>BerM2!AI35</f>
        <v>0</v>
      </c>
      <c r="M35" s="77">
        <f>BerM2!AJ35</f>
        <v>0</v>
      </c>
      <c r="N35" s="77">
        <f>BerM2!AK35</f>
        <v>0</v>
      </c>
      <c r="O35" s="77">
        <f>BerM2!AL35</f>
        <v>0</v>
      </c>
      <c r="P35" s="77">
        <f>BerM2!AM35</f>
        <v>0</v>
      </c>
      <c r="Q35" s="78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2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BerM2!AC36</f>
        <v>0</v>
      </c>
      <c r="I36" s="77">
        <f>BerM2!AE36</f>
        <v>0</v>
      </c>
      <c r="J36" s="77">
        <f>BerM2!AF36</f>
        <v>0</v>
      </c>
      <c r="K36" s="77">
        <f>BerM2!AH36</f>
        <v>0</v>
      </c>
      <c r="L36" s="77">
        <f>BerM2!AI36</f>
        <v>0</v>
      </c>
      <c r="M36" s="77">
        <f>BerM2!AJ36</f>
        <v>0</v>
      </c>
      <c r="N36" s="77">
        <f>BerM2!AK36</f>
        <v>0</v>
      </c>
      <c r="O36" s="77">
        <f>BerM2!AL36</f>
        <v>0</v>
      </c>
      <c r="P36" s="77">
        <f>BerM2!AM36</f>
        <v>0</v>
      </c>
      <c r="Q36" s="78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2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BerM2!AC37</f>
        <v>0</v>
      </c>
      <c r="I37" s="77">
        <f>BerM2!AE37</f>
        <v>0</v>
      </c>
      <c r="J37" s="77">
        <f>BerM2!AF37</f>
        <v>0</v>
      </c>
      <c r="K37" s="77">
        <f>BerM2!AH37</f>
        <v>0</v>
      </c>
      <c r="L37" s="77">
        <f>BerM2!AI37</f>
        <v>0</v>
      </c>
      <c r="M37" s="77">
        <f>BerM2!AJ37</f>
        <v>0</v>
      </c>
      <c r="N37" s="77">
        <f>BerM2!AK37</f>
        <v>0</v>
      </c>
      <c r="O37" s="77">
        <f>BerM2!AL37</f>
        <v>0</v>
      </c>
      <c r="P37" s="77">
        <f>BerM2!AM37</f>
        <v>0</v>
      </c>
      <c r="Q37" s="78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2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BerM2!AC38</f>
        <v>0</v>
      </c>
      <c r="I38" s="77">
        <f>BerM2!AE38</f>
        <v>0</v>
      </c>
      <c r="J38" s="77">
        <f>BerM2!AF38</f>
        <v>0</v>
      </c>
      <c r="K38" s="77">
        <f>BerM2!AH38</f>
        <v>0</v>
      </c>
      <c r="L38" s="77">
        <f>BerM2!AI38</f>
        <v>0</v>
      </c>
      <c r="M38" s="77">
        <f>BerM2!AJ38</f>
        <v>0</v>
      </c>
      <c r="N38" s="77">
        <f>BerM2!AK38</f>
        <v>0</v>
      </c>
      <c r="O38" s="77">
        <f>BerM2!AL38</f>
        <v>0</v>
      </c>
      <c r="P38" s="77">
        <f>BerM2!AM38</f>
        <v>0</v>
      </c>
      <c r="Q38" s="78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2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BerM2!AC39</f>
        <v>0</v>
      </c>
      <c r="I39" s="77">
        <f>BerM2!AE39</f>
        <v>0</v>
      </c>
      <c r="J39" s="77">
        <f>BerM2!AF39</f>
        <v>0</v>
      </c>
      <c r="K39" s="77">
        <f>BerM2!AH39</f>
        <v>0</v>
      </c>
      <c r="L39" s="77">
        <f>BerM2!AI39</f>
        <v>0</v>
      </c>
      <c r="M39" s="77">
        <f>BerM2!AJ39</f>
        <v>0</v>
      </c>
      <c r="N39" s="77">
        <f>BerM2!AK39</f>
        <v>0</v>
      </c>
      <c r="O39" s="77">
        <f>BerM2!AL39</f>
        <v>0</v>
      </c>
      <c r="P39" s="77">
        <f>BerM2!AM39</f>
        <v>0</v>
      </c>
      <c r="Q39" s="78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2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BerM2!AC40</f>
        <v>0</v>
      </c>
      <c r="I40" s="77">
        <f>BerM2!AE40</f>
        <v>0</v>
      </c>
      <c r="J40" s="77">
        <f>BerM2!AF40</f>
        <v>0</v>
      </c>
      <c r="K40" s="77">
        <f>BerM2!AH40</f>
        <v>0</v>
      </c>
      <c r="L40" s="77">
        <f>BerM2!AI40</f>
        <v>0</v>
      </c>
      <c r="M40" s="77">
        <f>BerM2!AJ40</f>
        <v>0</v>
      </c>
      <c r="N40" s="77">
        <f>BerM2!AK40</f>
        <v>0</v>
      </c>
      <c r="O40" s="77">
        <f>BerM2!AL40</f>
        <v>0</v>
      </c>
      <c r="P40" s="77">
        <f>BerM2!AM40</f>
        <v>0</v>
      </c>
      <c r="Q40" s="78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2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BerM2!AC41</f>
        <v>0</v>
      </c>
      <c r="I41" s="77">
        <f>BerM2!AE41</f>
        <v>0</v>
      </c>
      <c r="J41" s="77">
        <f>BerM2!AF41</f>
        <v>0</v>
      </c>
      <c r="K41" s="77">
        <f>BerM2!AH41</f>
        <v>0</v>
      </c>
      <c r="L41" s="77">
        <f>BerM2!AI41</f>
        <v>0</v>
      </c>
      <c r="M41" s="77">
        <f>BerM2!AJ41</f>
        <v>0</v>
      </c>
      <c r="N41" s="77">
        <f>BerM2!AK41</f>
        <v>0</v>
      </c>
      <c r="O41" s="77">
        <f>BerM2!AL41</f>
        <v>0</v>
      </c>
      <c r="P41" s="77">
        <f>BerM2!AM41</f>
        <v>0</v>
      </c>
      <c r="Q41" s="78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2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BerM2!AC42</f>
        <v>0</v>
      </c>
      <c r="I42" s="77">
        <f>BerM2!AE42</f>
        <v>0</v>
      </c>
      <c r="J42" s="77">
        <f>BerM2!AF42</f>
        <v>0</v>
      </c>
      <c r="K42" s="77">
        <f>BerM2!AH42</f>
        <v>0</v>
      </c>
      <c r="L42" s="77">
        <f>BerM2!AI42</f>
        <v>0</v>
      </c>
      <c r="M42" s="77">
        <f>BerM2!AJ42</f>
        <v>0</v>
      </c>
      <c r="N42" s="77">
        <f>BerM2!AK42</f>
        <v>0</v>
      </c>
      <c r="O42" s="77">
        <f>BerM2!AL42</f>
        <v>0</v>
      </c>
      <c r="P42" s="77">
        <f>BerM2!AM42</f>
        <v>0</v>
      </c>
      <c r="Q42" s="78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2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BerM2!AC43</f>
        <v>0</v>
      </c>
      <c r="I43" s="77">
        <f>BerM2!AE43</f>
        <v>0</v>
      </c>
      <c r="J43" s="77">
        <f>BerM2!AF43</f>
        <v>0</v>
      </c>
      <c r="K43" s="77">
        <f>BerM2!AH43</f>
        <v>0</v>
      </c>
      <c r="L43" s="77">
        <f>BerM2!AI43</f>
        <v>0</v>
      </c>
      <c r="M43" s="77">
        <f>BerM2!AJ43</f>
        <v>0</v>
      </c>
      <c r="N43" s="77">
        <f>BerM2!AK43</f>
        <v>0</v>
      </c>
      <c r="O43" s="77">
        <f>BerM2!AL43</f>
        <v>0</v>
      </c>
      <c r="P43" s="77">
        <f>BerM2!AM43</f>
        <v>0</v>
      </c>
      <c r="Q43" s="78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2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BerM2!AC44</f>
        <v>0</v>
      </c>
      <c r="I44" s="77">
        <f>BerM2!AE44</f>
        <v>0</v>
      </c>
      <c r="J44" s="77">
        <f>BerM2!AF44</f>
        <v>0</v>
      </c>
      <c r="K44" s="77">
        <f>BerM2!AH44</f>
        <v>0</v>
      </c>
      <c r="L44" s="77">
        <f>BerM2!AI44</f>
        <v>0</v>
      </c>
      <c r="M44" s="77">
        <f>BerM2!AJ44</f>
        <v>0</v>
      </c>
      <c r="N44" s="77">
        <f>BerM2!AK44</f>
        <v>0</v>
      </c>
      <c r="O44" s="77">
        <f>BerM2!AL44</f>
        <v>0</v>
      </c>
      <c r="P44" s="77">
        <f>BerM2!AM44</f>
        <v>0</v>
      </c>
      <c r="Q44" s="78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2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BerM2!AC45</f>
        <v>0</v>
      </c>
      <c r="I45" s="77">
        <f>BerM2!AE45</f>
        <v>0</v>
      </c>
      <c r="J45" s="77">
        <f>BerM2!AF45</f>
        <v>0</v>
      </c>
      <c r="K45" s="77">
        <f>BerM2!AH45</f>
        <v>0</v>
      </c>
      <c r="L45" s="77">
        <f>BerM2!AI45</f>
        <v>0</v>
      </c>
      <c r="M45" s="77">
        <f>BerM2!AJ45</f>
        <v>0</v>
      </c>
      <c r="N45" s="77">
        <f>BerM2!AK45</f>
        <v>0</v>
      </c>
      <c r="O45" s="77">
        <f>BerM2!AL45</f>
        <v>0</v>
      </c>
      <c r="P45" s="77">
        <f>BerM2!AM45</f>
        <v>0</v>
      </c>
      <c r="Q45" s="78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2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BerM2!AC46</f>
        <v>0</v>
      </c>
      <c r="I46" s="77">
        <f>BerM2!AE46</f>
        <v>0</v>
      </c>
      <c r="J46" s="77">
        <f>BerM2!AF46</f>
        <v>0</v>
      </c>
      <c r="K46" s="77">
        <f>BerM2!AH46</f>
        <v>0</v>
      </c>
      <c r="L46" s="77">
        <f>BerM2!AI46</f>
        <v>0</v>
      </c>
      <c r="M46" s="77">
        <f>BerM2!AJ46</f>
        <v>0</v>
      </c>
      <c r="N46" s="77">
        <f>BerM2!AK46</f>
        <v>0</v>
      </c>
      <c r="O46" s="77">
        <f>BerM2!AL46</f>
        <v>0</v>
      </c>
      <c r="P46" s="77">
        <f>BerM2!AM46</f>
        <v>0</v>
      </c>
      <c r="Q46" s="78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2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BerM2!AC47</f>
        <v>0</v>
      </c>
      <c r="I47" s="77">
        <f>BerM2!AE47</f>
        <v>0</v>
      </c>
      <c r="J47" s="77">
        <f>BerM2!AF47</f>
        <v>0</v>
      </c>
      <c r="K47" s="77">
        <f>BerM2!AH47</f>
        <v>0</v>
      </c>
      <c r="L47" s="77">
        <f>BerM2!AI47</f>
        <v>0</v>
      </c>
      <c r="M47" s="77">
        <f>BerM2!AJ47</f>
        <v>0</v>
      </c>
      <c r="N47" s="77">
        <f>BerM2!AK47</f>
        <v>0</v>
      </c>
      <c r="O47" s="77">
        <f>BerM2!AL47</f>
        <v>0</v>
      </c>
      <c r="P47" s="77">
        <f>BerM2!AM47</f>
        <v>0</v>
      </c>
      <c r="Q47" s="78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2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BerM2!AC48</f>
        <v>0</v>
      </c>
      <c r="I48" s="77">
        <f>BerM2!AE48</f>
        <v>0</v>
      </c>
      <c r="J48" s="77">
        <f>BerM2!AF48</f>
        <v>0</v>
      </c>
      <c r="K48" s="77">
        <f>BerM2!AH48</f>
        <v>0</v>
      </c>
      <c r="L48" s="77">
        <f>BerM2!AI48</f>
        <v>0</v>
      </c>
      <c r="M48" s="77">
        <f>BerM2!AJ48</f>
        <v>0</v>
      </c>
      <c r="N48" s="77">
        <f>BerM2!AK48</f>
        <v>0</v>
      </c>
      <c r="O48" s="77">
        <f>BerM2!AL48</f>
        <v>0</v>
      </c>
      <c r="P48" s="77">
        <f>BerM2!AM48</f>
        <v>0</v>
      </c>
      <c r="Q48" s="78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2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BerM2!AC49</f>
        <v>0</v>
      </c>
      <c r="I49" s="77">
        <f>BerM2!AE49</f>
        <v>0</v>
      </c>
      <c r="J49" s="77">
        <f>BerM2!AF49</f>
        <v>0</v>
      </c>
      <c r="K49" s="77">
        <f>BerM2!AH49</f>
        <v>0</v>
      </c>
      <c r="L49" s="77">
        <f>BerM2!AI49</f>
        <v>0</v>
      </c>
      <c r="M49" s="77">
        <f>BerM2!AJ49</f>
        <v>0</v>
      </c>
      <c r="N49" s="77">
        <f>BerM2!AK49</f>
        <v>0</v>
      </c>
      <c r="O49" s="77">
        <f>BerM2!AL49</f>
        <v>0</v>
      </c>
      <c r="P49" s="77">
        <f>BerM2!AM49</f>
        <v>0</v>
      </c>
      <c r="Q49" s="78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2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BerM2!AC50</f>
        <v>0</v>
      </c>
      <c r="I50" s="77">
        <f>BerM2!AE50</f>
        <v>0</v>
      </c>
      <c r="J50" s="77">
        <f>BerM2!AF50</f>
        <v>0</v>
      </c>
      <c r="K50" s="77">
        <f>BerM2!AH50</f>
        <v>0</v>
      </c>
      <c r="L50" s="77">
        <f>BerM2!AI50</f>
        <v>0</v>
      </c>
      <c r="M50" s="77">
        <f>BerM2!AJ50</f>
        <v>0</v>
      </c>
      <c r="N50" s="77">
        <f>BerM2!AK50</f>
        <v>0</v>
      </c>
      <c r="O50" s="77">
        <f>BerM2!AL50</f>
        <v>0</v>
      </c>
      <c r="P50" s="77">
        <f>BerM2!AM50</f>
        <v>0</v>
      </c>
      <c r="Q50" s="78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2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BerM2!AC51</f>
        <v>0</v>
      </c>
      <c r="I51" s="77">
        <f>BerM2!AE51</f>
        <v>0</v>
      </c>
      <c r="J51" s="77">
        <f>BerM2!AF51</f>
        <v>0</v>
      </c>
      <c r="K51" s="77">
        <f>BerM2!AH51</f>
        <v>0</v>
      </c>
      <c r="L51" s="77">
        <f>BerM2!AI51</f>
        <v>0</v>
      </c>
      <c r="M51" s="77">
        <f>BerM2!AJ51</f>
        <v>0</v>
      </c>
      <c r="N51" s="77">
        <f>BerM2!AK51</f>
        <v>0</v>
      </c>
      <c r="O51" s="77">
        <f>BerM2!AL51</f>
        <v>0</v>
      </c>
      <c r="P51" s="77">
        <f>BerM2!AM51</f>
        <v>0</v>
      </c>
      <c r="Q51" s="78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2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BerM2!AC52</f>
        <v>0</v>
      </c>
      <c r="I52" s="77">
        <f>BerM2!AE52</f>
        <v>0</v>
      </c>
      <c r="J52" s="77">
        <f>BerM2!AF52</f>
        <v>0</v>
      </c>
      <c r="K52" s="77">
        <f>BerM2!AH52</f>
        <v>0</v>
      </c>
      <c r="L52" s="77">
        <f>BerM2!AI52</f>
        <v>0</v>
      </c>
      <c r="M52" s="77">
        <f>BerM2!AJ52</f>
        <v>0</v>
      </c>
      <c r="N52" s="77">
        <f>BerM2!AK52</f>
        <v>0</v>
      </c>
      <c r="O52" s="77">
        <f>BerM2!AL52</f>
        <v>0</v>
      </c>
      <c r="P52" s="77">
        <f>BerM2!AM52</f>
        <v>0</v>
      </c>
      <c r="Q52" s="78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2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BerM2!AC53</f>
        <v>0</v>
      </c>
      <c r="I53" s="77">
        <f>BerM2!AE53</f>
        <v>0</v>
      </c>
      <c r="J53" s="77">
        <f>BerM2!AF53</f>
        <v>0</v>
      </c>
      <c r="K53" s="77">
        <f>BerM2!AH53</f>
        <v>0</v>
      </c>
      <c r="L53" s="77">
        <f>BerM2!AI53</f>
        <v>0</v>
      </c>
      <c r="M53" s="77">
        <f>BerM2!AJ53</f>
        <v>0</v>
      </c>
      <c r="N53" s="77">
        <f>BerM2!AK53</f>
        <v>0</v>
      </c>
      <c r="O53" s="77">
        <f>BerM2!AL53</f>
        <v>0</v>
      </c>
      <c r="P53" s="77">
        <f>BerM2!AM53</f>
        <v>0</v>
      </c>
      <c r="Q53" s="78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2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BerM2!AC54</f>
        <v>0</v>
      </c>
      <c r="I54" s="77">
        <f>BerM2!AE54</f>
        <v>0</v>
      </c>
      <c r="J54" s="77">
        <f>BerM2!AF54</f>
        <v>0</v>
      </c>
      <c r="K54" s="77">
        <f>BerM2!AH54</f>
        <v>0</v>
      </c>
      <c r="L54" s="77">
        <f>BerM2!AI54</f>
        <v>0</v>
      </c>
      <c r="M54" s="77">
        <f>BerM2!AJ54</f>
        <v>0</v>
      </c>
      <c r="N54" s="77">
        <f>BerM2!AK54</f>
        <v>0</v>
      </c>
      <c r="O54" s="77">
        <f>BerM2!AL54</f>
        <v>0</v>
      </c>
      <c r="P54" s="77">
        <f>BerM2!AM54</f>
        <v>0</v>
      </c>
      <c r="Q54" s="78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2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BerM2!AC55</f>
        <v>0</v>
      </c>
      <c r="I55" s="77">
        <f>BerM2!AE55</f>
        <v>0</v>
      </c>
      <c r="J55" s="77">
        <f>BerM2!AF55</f>
        <v>0</v>
      </c>
      <c r="K55" s="77">
        <f>BerM2!AH55</f>
        <v>0</v>
      </c>
      <c r="L55" s="77">
        <f>BerM2!AI55</f>
        <v>0</v>
      </c>
      <c r="M55" s="77">
        <f>BerM2!AJ55</f>
        <v>0</v>
      </c>
      <c r="N55" s="77">
        <f>BerM2!AK55</f>
        <v>0</v>
      </c>
      <c r="O55" s="77">
        <f>BerM2!AL55</f>
        <v>0</v>
      </c>
      <c r="P55" s="77">
        <f>BerM2!AM55</f>
        <v>0</v>
      </c>
      <c r="Q55" s="78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2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BerM2!AC56</f>
        <v>0</v>
      </c>
      <c r="I56" s="77">
        <f>BerM2!AE56</f>
        <v>0</v>
      </c>
      <c r="J56" s="77">
        <f>BerM2!AF56</f>
        <v>0</v>
      </c>
      <c r="K56" s="77">
        <f>BerM2!AH56</f>
        <v>0</v>
      </c>
      <c r="L56" s="77">
        <f>BerM2!AI56</f>
        <v>0</v>
      </c>
      <c r="M56" s="77">
        <f>BerM2!AJ56</f>
        <v>0</v>
      </c>
      <c r="N56" s="77">
        <f>BerM2!AK56</f>
        <v>0</v>
      </c>
      <c r="O56" s="77">
        <f>BerM2!AL56</f>
        <v>0</v>
      </c>
      <c r="P56" s="77">
        <f>BerM2!AM56</f>
        <v>0</v>
      </c>
      <c r="Q56" s="78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2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BerM2!AC57</f>
        <v>0</v>
      </c>
      <c r="I57" s="77">
        <f>BerM2!AE57</f>
        <v>0</v>
      </c>
      <c r="J57" s="77">
        <f>BerM2!AF57</f>
        <v>0</v>
      </c>
      <c r="K57" s="77">
        <f>BerM2!AH57</f>
        <v>0</v>
      </c>
      <c r="L57" s="77">
        <f>BerM2!AI57</f>
        <v>0</v>
      </c>
      <c r="M57" s="77">
        <f>BerM2!AJ57</f>
        <v>0</v>
      </c>
      <c r="N57" s="77">
        <f>BerM2!AK57</f>
        <v>0</v>
      </c>
      <c r="O57" s="77">
        <f>BerM2!AL57</f>
        <v>0</v>
      </c>
      <c r="P57" s="77">
        <f>BerM2!AM57</f>
        <v>0</v>
      </c>
      <c r="Q57" s="78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2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BerM2!AC58</f>
        <v>0</v>
      </c>
      <c r="I58" s="77">
        <f>BerM2!AE58</f>
        <v>0</v>
      </c>
      <c r="J58" s="77">
        <f>BerM2!AF58</f>
        <v>0</v>
      </c>
      <c r="K58" s="77">
        <f>BerM2!AH58</f>
        <v>0</v>
      </c>
      <c r="L58" s="77">
        <f>BerM2!AI58</f>
        <v>0</v>
      </c>
      <c r="M58" s="77">
        <f>BerM2!AJ58</f>
        <v>0</v>
      </c>
      <c r="N58" s="77">
        <f>BerM2!AK58</f>
        <v>0</v>
      </c>
      <c r="O58" s="77">
        <f>BerM2!AL58</f>
        <v>0</v>
      </c>
      <c r="P58" s="77">
        <f>BerM2!AM58</f>
        <v>0</v>
      </c>
      <c r="Q58" s="78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2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BerM2!AC59</f>
        <v>0</v>
      </c>
      <c r="I59" s="77">
        <f>BerM2!AE59</f>
        <v>0</v>
      </c>
      <c r="J59" s="77">
        <f>BerM2!AF59</f>
        <v>0</v>
      </c>
      <c r="K59" s="77">
        <f>BerM2!AH59</f>
        <v>0</v>
      </c>
      <c r="L59" s="77">
        <f>BerM2!AI59</f>
        <v>0</v>
      </c>
      <c r="M59" s="77">
        <f>BerM2!AJ59</f>
        <v>0</v>
      </c>
      <c r="N59" s="77">
        <f>BerM2!AK59</f>
        <v>0</v>
      </c>
      <c r="O59" s="77">
        <f>BerM2!AL59</f>
        <v>0</v>
      </c>
      <c r="P59" s="77">
        <f>BerM2!AM59</f>
        <v>0</v>
      </c>
      <c r="Q59" s="78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2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BerM2!AC60</f>
        <v>0</v>
      </c>
      <c r="I60" s="77">
        <f>BerM2!AE60</f>
        <v>0</v>
      </c>
      <c r="J60" s="77">
        <f>BerM2!AF60</f>
        <v>0</v>
      </c>
      <c r="K60" s="77">
        <f>BerM2!AH60</f>
        <v>0</v>
      </c>
      <c r="L60" s="77">
        <f>BerM2!AI60</f>
        <v>0</v>
      </c>
      <c r="M60" s="77">
        <f>BerM2!AJ60</f>
        <v>0</v>
      </c>
      <c r="N60" s="77">
        <f>BerM2!AK60</f>
        <v>0</v>
      </c>
      <c r="O60" s="77">
        <f>BerM2!AL60</f>
        <v>0</v>
      </c>
      <c r="P60" s="77">
        <f>BerM2!AM60</f>
        <v>0</v>
      </c>
      <c r="Q60" s="78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2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BerM2!AC61</f>
        <v>0</v>
      </c>
      <c r="I61" s="77">
        <f>BerM2!AE61</f>
        <v>0</v>
      </c>
      <c r="J61" s="77">
        <f>BerM2!AF61</f>
        <v>0</v>
      </c>
      <c r="K61" s="77">
        <f>BerM2!AH61</f>
        <v>0</v>
      </c>
      <c r="L61" s="77">
        <f>BerM2!AI61</f>
        <v>0</v>
      </c>
      <c r="M61" s="77">
        <f>BerM2!AJ61</f>
        <v>0</v>
      </c>
      <c r="N61" s="77">
        <f>BerM2!AK61</f>
        <v>0</v>
      </c>
      <c r="O61" s="77">
        <f>BerM2!AL61</f>
        <v>0</v>
      </c>
      <c r="P61" s="77">
        <f>BerM2!AM61</f>
        <v>0</v>
      </c>
      <c r="Q61" s="78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2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BerM2!AC62</f>
        <v>0</v>
      </c>
      <c r="I62" s="77">
        <f>BerM2!AE62</f>
        <v>0</v>
      </c>
      <c r="J62" s="77">
        <f>BerM2!AF62</f>
        <v>0</v>
      </c>
      <c r="K62" s="77">
        <f>BerM2!AH62</f>
        <v>0</v>
      </c>
      <c r="L62" s="77">
        <f>BerM2!AI62</f>
        <v>0</v>
      </c>
      <c r="M62" s="77">
        <f>BerM2!AJ62</f>
        <v>0</v>
      </c>
      <c r="N62" s="77">
        <f>BerM2!AK62</f>
        <v>0</v>
      </c>
      <c r="O62" s="77">
        <f>BerM2!AL62</f>
        <v>0</v>
      </c>
      <c r="P62" s="77">
        <f>BerM2!AM62</f>
        <v>0</v>
      </c>
      <c r="Q62" s="78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2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BerM2!AC63</f>
        <v>0</v>
      </c>
      <c r="I63" s="77">
        <f>BerM2!AE63</f>
        <v>0</v>
      </c>
      <c r="J63" s="77">
        <f>BerM2!AF63</f>
        <v>0</v>
      </c>
      <c r="K63" s="77">
        <f>BerM2!AH63</f>
        <v>0</v>
      </c>
      <c r="L63" s="77">
        <f>BerM2!AI63</f>
        <v>0</v>
      </c>
      <c r="M63" s="77">
        <f>BerM2!AJ63</f>
        <v>0</v>
      </c>
      <c r="N63" s="77">
        <f>BerM2!AK63</f>
        <v>0</v>
      </c>
      <c r="O63" s="77">
        <f>BerM2!AL63</f>
        <v>0</v>
      </c>
      <c r="P63" s="77">
        <f>BerM2!AM63</f>
        <v>0</v>
      </c>
      <c r="Q63" s="78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2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BerM2!AC64</f>
        <v>0</v>
      </c>
      <c r="I64" s="77">
        <f>BerM2!AE64</f>
        <v>0</v>
      </c>
      <c r="J64" s="77">
        <f>BerM2!AF64</f>
        <v>0</v>
      </c>
      <c r="K64" s="77">
        <f>BerM2!AH64</f>
        <v>0</v>
      </c>
      <c r="L64" s="77">
        <f>BerM2!AI64</f>
        <v>0</v>
      </c>
      <c r="M64" s="77">
        <f>BerM2!AJ64</f>
        <v>0</v>
      </c>
      <c r="N64" s="77">
        <f>BerM2!AK64</f>
        <v>0</v>
      </c>
      <c r="O64" s="77">
        <f>BerM2!AL64</f>
        <v>0</v>
      </c>
      <c r="P64" s="77">
        <f>BerM2!AM64</f>
        <v>0</v>
      </c>
      <c r="Q64" s="78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2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BerM2!AC65</f>
        <v>0</v>
      </c>
      <c r="I65" s="77">
        <f>BerM2!AE65</f>
        <v>0</v>
      </c>
      <c r="J65" s="77">
        <f>BerM2!AF65</f>
        <v>0</v>
      </c>
      <c r="K65" s="77">
        <f>BerM2!AH65</f>
        <v>0</v>
      </c>
      <c r="L65" s="77">
        <f>BerM2!AI65</f>
        <v>0</v>
      </c>
      <c r="M65" s="77">
        <f>BerM2!AJ65</f>
        <v>0</v>
      </c>
      <c r="N65" s="77">
        <f>BerM2!AK65</f>
        <v>0</v>
      </c>
      <c r="O65" s="77">
        <f>BerM2!AL65</f>
        <v>0</v>
      </c>
      <c r="P65" s="77">
        <f>BerM2!AM65</f>
        <v>0</v>
      </c>
      <c r="Q65" s="78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2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BerM2!AC66</f>
        <v>0</v>
      </c>
      <c r="I66" s="77">
        <f>BerM2!AE66</f>
        <v>0</v>
      </c>
      <c r="J66" s="77">
        <f>BerM2!AF66</f>
        <v>0</v>
      </c>
      <c r="K66" s="77">
        <f>BerM2!AH66</f>
        <v>0</v>
      </c>
      <c r="L66" s="77">
        <f>BerM2!AI66</f>
        <v>0</v>
      </c>
      <c r="M66" s="77">
        <f>BerM2!AJ66</f>
        <v>0</v>
      </c>
      <c r="N66" s="77">
        <f>BerM2!AK66</f>
        <v>0</v>
      </c>
      <c r="O66" s="77">
        <f>BerM2!AL66</f>
        <v>0</v>
      </c>
      <c r="P66" s="77">
        <f>BerM2!AM66</f>
        <v>0</v>
      </c>
      <c r="Q66" s="78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2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BerM2!AC67</f>
        <v>0</v>
      </c>
      <c r="I67" s="77">
        <f>BerM2!AE67</f>
        <v>0</v>
      </c>
      <c r="J67" s="77">
        <f>BerM2!AF67</f>
        <v>0</v>
      </c>
      <c r="K67" s="77">
        <f>BerM2!AH67</f>
        <v>0</v>
      </c>
      <c r="L67" s="77">
        <f>BerM2!AI67</f>
        <v>0</v>
      </c>
      <c r="M67" s="77">
        <f>BerM2!AJ67</f>
        <v>0</v>
      </c>
      <c r="N67" s="77">
        <f>BerM2!AK67</f>
        <v>0</v>
      </c>
      <c r="O67" s="77">
        <f>BerM2!AL67</f>
        <v>0</v>
      </c>
      <c r="P67" s="77">
        <f>BerM2!AM67</f>
        <v>0</v>
      </c>
      <c r="Q67" s="78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2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BerM2!AC68</f>
        <v>0</v>
      </c>
      <c r="I68" s="77">
        <f>BerM2!AE68</f>
        <v>0</v>
      </c>
      <c r="J68" s="77">
        <f>BerM2!AF68</f>
        <v>0</v>
      </c>
      <c r="K68" s="77">
        <f>BerM2!AH68</f>
        <v>0</v>
      </c>
      <c r="L68" s="77">
        <f>BerM2!AI68</f>
        <v>0</v>
      </c>
      <c r="M68" s="77">
        <f>BerM2!AJ68</f>
        <v>0</v>
      </c>
      <c r="N68" s="77">
        <f>BerM2!AK68</f>
        <v>0</v>
      </c>
      <c r="O68" s="77">
        <f>BerM2!AL68</f>
        <v>0</v>
      </c>
      <c r="P68" s="77">
        <f>BerM2!AM68</f>
        <v>0</v>
      </c>
      <c r="Q68" s="78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2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BerM2!AC69</f>
        <v>0</v>
      </c>
      <c r="I69" s="77">
        <f>BerM2!AE69</f>
        <v>0</v>
      </c>
      <c r="J69" s="77">
        <f>BerM2!AF69</f>
        <v>0</v>
      </c>
      <c r="K69" s="77">
        <f>BerM2!AH69</f>
        <v>0</v>
      </c>
      <c r="L69" s="77">
        <f>BerM2!AI69</f>
        <v>0</v>
      </c>
      <c r="M69" s="77">
        <f>BerM2!AJ69</f>
        <v>0</v>
      </c>
      <c r="N69" s="77">
        <f>BerM2!AK69</f>
        <v>0</v>
      </c>
      <c r="O69" s="77">
        <f>BerM2!AL69</f>
        <v>0</v>
      </c>
      <c r="P69" s="77">
        <f>BerM2!AM69</f>
        <v>0</v>
      </c>
      <c r="Q69" s="78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2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BerM2!AC70</f>
        <v>0</v>
      </c>
      <c r="I70" s="77">
        <f>BerM2!AE70</f>
        <v>0</v>
      </c>
      <c r="J70" s="77">
        <f>BerM2!AF70</f>
        <v>0</v>
      </c>
      <c r="K70" s="77">
        <f>BerM2!AH70</f>
        <v>0</v>
      </c>
      <c r="L70" s="77">
        <f>BerM2!AI70</f>
        <v>0</v>
      </c>
      <c r="M70" s="77">
        <f>BerM2!AJ70</f>
        <v>0</v>
      </c>
      <c r="N70" s="77">
        <f>BerM2!AK70</f>
        <v>0</v>
      </c>
      <c r="O70" s="77">
        <f>BerM2!AL70</f>
        <v>0</v>
      </c>
      <c r="P70" s="77">
        <f>BerM2!AM70</f>
        <v>0</v>
      </c>
      <c r="Q70" s="78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2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BerM2!AC71</f>
        <v>0</v>
      </c>
      <c r="I71" s="77">
        <f>BerM2!AE71</f>
        <v>0</v>
      </c>
      <c r="J71" s="77">
        <f>BerM2!AF71</f>
        <v>0</v>
      </c>
      <c r="K71" s="77">
        <f>BerM2!AH71</f>
        <v>0</v>
      </c>
      <c r="L71" s="77">
        <f>BerM2!AI71</f>
        <v>0</v>
      </c>
      <c r="M71" s="77">
        <f>BerM2!AJ71</f>
        <v>0</v>
      </c>
      <c r="N71" s="77">
        <f>BerM2!AK71</f>
        <v>0</v>
      </c>
      <c r="O71" s="77">
        <f>BerM2!AL71</f>
        <v>0</v>
      </c>
      <c r="P71" s="77">
        <f>BerM2!AM71</f>
        <v>0</v>
      </c>
      <c r="Q71" s="78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2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BerM2!AC72</f>
        <v>0</v>
      </c>
      <c r="I72" s="77">
        <f>BerM2!AE72</f>
        <v>0</v>
      </c>
      <c r="J72" s="77">
        <f>BerM2!AF72</f>
        <v>0</v>
      </c>
      <c r="K72" s="77">
        <f>BerM2!AH72</f>
        <v>0</v>
      </c>
      <c r="L72" s="77">
        <f>BerM2!AI72</f>
        <v>0</v>
      </c>
      <c r="M72" s="77">
        <f>BerM2!AJ72</f>
        <v>0</v>
      </c>
      <c r="N72" s="77">
        <f>BerM2!AK72</f>
        <v>0</v>
      </c>
      <c r="O72" s="77">
        <f>BerM2!AL72</f>
        <v>0</v>
      </c>
      <c r="P72" s="77">
        <f>BerM2!AM72</f>
        <v>0</v>
      </c>
      <c r="Q72" s="78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2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BerM2!AC73</f>
        <v>0</v>
      </c>
      <c r="I73" s="77">
        <f>BerM2!AE73</f>
        <v>0</v>
      </c>
      <c r="J73" s="77">
        <f>BerM2!AF73</f>
        <v>0</v>
      </c>
      <c r="K73" s="77">
        <f>BerM2!AH73</f>
        <v>0</v>
      </c>
      <c r="L73" s="77">
        <f>BerM2!AI73</f>
        <v>0</v>
      </c>
      <c r="M73" s="77">
        <f>BerM2!AJ73</f>
        <v>0</v>
      </c>
      <c r="N73" s="77">
        <f>BerM2!AK73</f>
        <v>0</v>
      </c>
      <c r="O73" s="77">
        <f>BerM2!AL73</f>
        <v>0</v>
      </c>
      <c r="P73" s="77">
        <f>BerM2!AM73</f>
        <v>0</v>
      </c>
      <c r="Q73" s="78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2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BerM2!AC74</f>
        <v>0</v>
      </c>
      <c r="I74" s="77">
        <f>BerM2!AE74</f>
        <v>0</v>
      </c>
      <c r="J74" s="77">
        <f>BerM2!AF74</f>
        <v>0</v>
      </c>
      <c r="K74" s="77">
        <f>BerM2!AH74</f>
        <v>0</v>
      </c>
      <c r="L74" s="77">
        <f>BerM2!AI74</f>
        <v>0</v>
      </c>
      <c r="M74" s="77">
        <f>BerM2!AJ74</f>
        <v>0</v>
      </c>
      <c r="N74" s="77">
        <f>BerM2!AK74</f>
        <v>0</v>
      </c>
      <c r="O74" s="77">
        <f>BerM2!AL74</f>
        <v>0</v>
      </c>
      <c r="P74" s="77">
        <f>BerM2!AM74</f>
        <v>0</v>
      </c>
      <c r="Q74" s="78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2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BerM2!AC75</f>
        <v>0</v>
      </c>
      <c r="I75" s="77">
        <f>BerM2!AE75</f>
        <v>0</v>
      </c>
      <c r="J75" s="77">
        <f>BerM2!AF75</f>
        <v>0</v>
      </c>
      <c r="K75" s="77">
        <f>BerM2!AH75</f>
        <v>0</v>
      </c>
      <c r="L75" s="77">
        <f>BerM2!AI75</f>
        <v>0</v>
      </c>
      <c r="M75" s="77">
        <f>BerM2!AJ75</f>
        <v>0</v>
      </c>
      <c r="N75" s="77">
        <f>BerM2!AK75</f>
        <v>0</v>
      </c>
      <c r="O75" s="77">
        <f>BerM2!AL75</f>
        <v>0</v>
      </c>
      <c r="P75" s="77">
        <f>BerM2!AM75</f>
        <v>0</v>
      </c>
      <c r="Q75" s="78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2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BerM2!AC76</f>
        <v>0</v>
      </c>
      <c r="I76" s="77">
        <f>BerM2!AE76</f>
        <v>0</v>
      </c>
      <c r="J76" s="77">
        <f>BerM2!AF76</f>
        <v>0</v>
      </c>
      <c r="K76" s="77">
        <f>BerM2!AH76</f>
        <v>0</v>
      </c>
      <c r="L76" s="77">
        <f>BerM2!AI76</f>
        <v>0</v>
      </c>
      <c r="M76" s="77">
        <f>BerM2!AJ76</f>
        <v>0</v>
      </c>
      <c r="N76" s="77">
        <f>BerM2!AK76</f>
        <v>0</v>
      </c>
      <c r="O76" s="77">
        <f>BerM2!AL76</f>
        <v>0</v>
      </c>
      <c r="P76" s="77">
        <f>BerM2!AM76</f>
        <v>0</v>
      </c>
      <c r="Q76" s="78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2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BerM2!AC77</f>
        <v>0</v>
      </c>
      <c r="I77" s="77">
        <f>BerM2!AE77</f>
        <v>0</v>
      </c>
      <c r="J77" s="77">
        <f>BerM2!AF77</f>
        <v>0</v>
      </c>
      <c r="K77" s="77">
        <f>BerM2!AH77</f>
        <v>0</v>
      </c>
      <c r="L77" s="77">
        <f>BerM2!AI77</f>
        <v>0</v>
      </c>
      <c r="M77" s="77">
        <f>BerM2!AJ77</f>
        <v>0</v>
      </c>
      <c r="N77" s="77">
        <f>BerM2!AK77</f>
        <v>0</v>
      </c>
      <c r="O77" s="77">
        <f>BerM2!AL77</f>
        <v>0</v>
      </c>
      <c r="P77" s="77">
        <f>BerM2!AM77</f>
        <v>0</v>
      </c>
      <c r="Q77" s="78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2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BerM2!AC78</f>
        <v>0</v>
      </c>
      <c r="I78" s="77">
        <f>BerM2!AE78</f>
        <v>0</v>
      </c>
      <c r="J78" s="77">
        <f>BerM2!AF78</f>
        <v>0</v>
      </c>
      <c r="K78" s="77">
        <f>BerM2!AH78</f>
        <v>0</v>
      </c>
      <c r="L78" s="77">
        <f>BerM2!AI78</f>
        <v>0</v>
      </c>
      <c r="M78" s="77">
        <f>BerM2!AJ78</f>
        <v>0</v>
      </c>
      <c r="N78" s="77">
        <f>BerM2!AK78</f>
        <v>0</v>
      </c>
      <c r="O78" s="77">
        <f>BerM2!AL78</f>
        <v>0</v>
      </c>
      <c r="P78" s="77">
        <f>BerM2!AM78</f>
        <v>0</v>
      </c>
      <c r="Q78" s="78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2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BerM2!AC79</f>
        <v>0</v>
      </c>
      <c r="I79" s="77">
        <f>BerM2!AE79</f>
        <v>0</v>
      </c>
      <c r="J79" s="77">
        <f>BerM2!AF79</f>
        <v>0</v>
      </c>
      <c r="K79" s="77">
        <f>BerM2!AH79</f>
        <v>0</v>
      </c>
      <c r="L79" s="77">
        <f>BerM2!AI79</f>
        <v>0</v>
      </c>
      <c r="M79" s="77">
        <f>BerM2!AJ79</f>
        <v>0</v>
      </c>
      <c r="N79" s="77">
        <f>BerM2!AK79</f>
        <v>0</v>
      </c>
      <c r="O79" s="77">
        <f>BerM2!AL79</f>
        <v>0</v>
      </c>
      <c r="P79" s="77">
        <f>BerM2!AM79</f>
        <v>0</v>
      </c>
      <c r="Q79" s="78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2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BerM2!AC80</f>
        <v>0</v>
      </c>
      <c r="I80" s="77">
        <f>BerM2!AE80</f>
        <v>0</v>
      </c>
      <c r="J80" s="77">
        <f>BerM2!AF80</f>
        <v>0</v>
      </c>
      <c r="K80" s="77">
        <f>BerM2!AH80</f>
        <v>0</v>
      </c>
      <c r="L80" s="77">
        <f>BerM2!AI80</f>
        <v>0</v>
      </c>
      <c r="M80" s="77">
        <f>BerM2!AJ80</f>
        <v>0</v>
      </c>
      <c r="N80" s="77">
        <f>BerM2!AK80</f>
        <v>0</v>
      </c>
      <c r="O80" s="77">
        <f>BerM2!AL80</f>
        <v>0</v>
      </c>
      <c r="P80" s="77">
        <f>BerM2!AM80</f>
        <v>0</v>
      </c>
      <c r="Q80" s="78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2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BerM2!AC81</f>
        <v>0</v>
      </c>
      <c r="I81" s="77">
        <f>BerM2!AE81</f>
        <v>0</v>
      </c>
      <c r="J81" s="77">
        <f>BerM2!AF81</f>
        <v>0</v>
      </c>
      <c r="K81" s="77">
        <f>BerM2!AH81</f>
        <v>0</v>
      </c>
      <c r="L81" s="77">
        <f>BerM2!AI81</f>
        <v>0</v>
      </c>
      <c r="M81" s="77">
        <f>BerM2!AJ81</f>
        <v>0</v>
      </c>
      <c r="N81" s="77">
        <f>BerM2!AK81</f>
        <v>0</v>
      </c>
      <c r="O81" s="77">
        <f>BerM2!AL81</f>
        <v>0</v>
      </c>
      <c r="P81" s="77">
        <f>BerM2!AM81</f>
        <v>0</v>
      </c>
      <c r="Q81" s="78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2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BerM2!AC82</f>
        <v>0</v>
      </c>
      <c r="I82" s="77">
        <f>BerM2!AE82</f>
        <v>0</v>
      </c>
      <c r="J82" s="77">
        <f>BerM2!AF82</f>
        <v>0</v>
      </c>
      <c r="K82" s="77">
        <f>BerM2!AH82</f>
        <v>0</v>
      </c>
      <c r="L82" s="77">
        <f>BerM2!AI82</f>
        <v>0</v>
      </c>
      <c r="M82" s="77">
        <f>BerM2!AJ82</f>
        <v>0</v>
      </c>
      <c r="N82" s="77">
        <f>BerM2!AK82</f>
        <v>0</v>
      </c>
      <c r="O82" s="77">
        <f>BerM2!AL82</f>
        <v>0</v>
      </c>
      <c r="P82" s="77">
        <f>BerM2!AM82</f>
        <v>0</v>
      </c>
      <c r="Q82" s="78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2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BerM2!AC83</f>
        <v>0</v>
      </c>
      <c r="I83" s="77">
        <f>BerM2!AE83</f>
        <v>0</v>
      </c>
      <c r="J83" s="77">
        <f>BerM2!AF83</f>
        <v>0</v>
      </c>
      <c r="K83" s="77">
        <f>BerM2!AH83</f>
        <v>0</v>
      </c>
      <c r="L83" s="77">
        <f>BerM2!AI83</f>
        <v>0</v>
      </c>
      <c r="M83" s="77">
        <f>BerM2!AJ83</f>
        <v>0</v>
      </c>
      <c r="N83" s="77">
        <f>BerM2!AK83</f>
        <v>0</v>
      </c>
      <c r="O83" s="77">
        <f>BerM2!AL83</f>
        <v>0</v>
      </c>
      <c r="P83" s="77">
        <f>BerM2!AM83</f>
        <v>0</v>
      </c>
      <c r="Q83" s="78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2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BerM2!AC84</f>
        <v>0</v>
      </c>
      <c r="I84" s="77">
        <f>BerM2!AE84</f>
        <v>0</v>
      </c>
      <c r="J84" s="77">
        <f>BerM2!AF84</f>
        <v>0</v>
      </c>
      <c r="K84" s="77">
        <f>BerM2!AH84</f>
        <v>0</v>
      </c>
      <c r="L84" s="77">
        <f>BerM2!AI84</f>
        <v>0</v>
      </c>
      <c r="M84" s="77">
        <f>BerM2!AJ84</f>
        <v>0</v>
      </c>
      <c r="N84" s="77">
        <f>BerM2!AK84</f>
        <v>0</v>
      </c>
      <c r="O84" s="77">
        <f>BerM2!AL84</f>
        <v>0</v>
      </c>
      <c r="P84" s="77">
        <f>BerM2!AM84</f>
        <v>0</v>
      </c>
      <c r="Q84" s="78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2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BerM2!AC85</f>
        <v>0</v>
      </c>
      <c r="I85" s="77">
        <f>BerM2!AE85</f>
        <v>0</v>
      </c>
      <c r="J85" s="77">
        <f>BerM2!AF85</f>
        <v>0</v>
      </c>
      <c r="K85" s="77">
        <f>BerM2!AH85</f>
        <v>0</v>
      </c>
      <c r="L85" s="77">
        <f>BerM2!AI85</f>
        <v>0</v>
      </c>
      <c r="M85" s="77">
        <f>BerM2!AJ85</f>
        <v>0</v>
      </c>
      <c r="N85" s="77">
        <f>BerM2!AK85</f>
        <v>0</v>
      </c>
      <c r="O85" s="77">
        <f>BerM2!AL85</f>
        <v>0</v>
      </c>
      <c r="P85" s="77">
        <f>BerM2!AM85</f>
        <v>0</v>
      </c>
      <c r="Q85" s="78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2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BerM2!AC86</f>
        <v>0</v>
      </c>
      <c r="I86" s="77">
        <f>BerM2!AE86</f>
        <v>0</v>
      </c>
      <c r="J86" s="77">
        <f>BerM2!AF86</f>
        <v>0</v>
      </c>
      <c r="K86" s="77">
        <f>BerM2!AH86</f>
        <v>0</v>
      </c>
      <c r="L86" s="77">
        <f>BerM2!AI86</f>
        <v>0</v>
      </c>
      <c r="M86" s="77">
        <f>BerM2!AJ86</f>
        <v>0</v>
      </c>
      <c r="N86" s="77">
        <f>BerM2!AK86</f>
        <v>0</v>
      </c>
      <c r="O86" s="77">
        <f>BerM2!AL86</f>
        <v>0</v>
      </c>
      <c r="P86" s="77">
        <f>BerM2!AM86</f>
        <v>0</v>
      </c>
      <c r="Q86" s="78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2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BerM2!AC87</f>
        <v>0</v>
      </c>
      <c r="I87" s="77">
        <f>BerM2!AE87</f>
        <v>0</v>
      </c>
      <c r="J87" s="77">
        <f>BerM2!AF87</f>
        <v>0</v>
      </c>
      <c r="K87" s="77">
        <f>BerM2!AH87</f>
        <v>0</v>
      </c>
      <c r="L87" s="77">
        <f>BerM2!AI87</f>
        <v>0</v>
      </c>
      <c r="M87" s="77">
        <f>BerM2!AJ87</f>
        <v>0</v>
      </c>
      <c r="N87" s="77">
        <f>BerM2!AK87</f>
        <v>0</v>
      </c>
      <c r="O87" s="77">
        <f>BerM2!AL87</f>
        <v>0</v>
      </c>
      <c r="P87" s="77">
        <f>BerM2!AM87</f>
        <v>0</v>
      </c>
      <c r="Q87" s="78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2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BerM2!AC88</f>
        <v>0</v>
      </c>
      <c r="I88" s="77">
        <f>BerM2!AE88</f>
        <v>0</v>
      </c>
      <c r="J88" s="77">
        <f>BerM2!AF88</f>
        <v>0</v>
      </c>
      <c r="K88" s="77">
        <f>BerM2!AH88</f>
        <v>0</v>
      </c>
      <c r="L88" s="77">
        <f>BerM2!AI88</f>
        <v>0</v>
      </c>
      <c r="M88" s="77">
        <f>BerM2!AJ88</f>
        <v>0</v>
      </c>
      <c r="N88" s="77">
        <f>BerM2!AK88</f>
        <v>0</v>
      </c>
      <c r="O88" s="77">
        <f>BerM2!AL88</f>
        <v>0</v>
      </c>
      <c r="P88" s="77">
        <f>BerM2!AM88</f>
        <v>0</v>
      </c>
      <c r="Q88" s="78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2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BerM2!AC89</f>
        <v>0</v>
      </c>
      <c r="I89" s="77">
        <f>BerM2!AE89</f>
        <v>0</v>
      </c>
      <c r="J89" s="77">
        <f>BerM2!AF89</f>
        <v>0</v>
      </c>
      <c r="K89" s="77">
        <f>BerM2!AH89</f>
        <v>0</v>
      </c>
      <c r="L89" s="77">
        <f>BerM2!AI89</f>
        <v>0</v>
      </c>
      <c r="M89" s="77">
        <f>BerM2!AJ89</f>
        <v>0</v>
      </c>
      <c r="N89" s="77">
        <f>BerM2!AK89</f>
        <v>0</v>
      </c>
      <c r="O89" s="77">
        <f>BerM2!AL89</f>
        <v>0</v>
      </c>
      <c r="P89" s="77">
        <f>BerM2!AM89</f>
        <v>0</v>
      </c>
      <c r="Q89" s="78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2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BerM2!AC90</f>
        <v>0</v>
      </c>
      <c r="I90" s="77">
        <f>BerM2!AE90</f>
        <v>0</v>
      </c>
      <c r="J90" s="77">
        <f>BerM2!AF90</f>
        <v>0</v>
      </c>
      <c r="K90" s="77">
        <f>BerM2!AH90</f>
        <v>0</v>
      </c>
      <c r="L90" s="77">
        <f>BerM2!AI90</f>
        <v>0</v>
      </c>
      <c r="M90" s="77">
        <f>BerM2!AJ90</f>
        <v>0</v>
      </c>
      <c r="N90" s="77">
        <f>BerM2!AK90</f>
        <v>0</v>
      </c>
      <c r="O90" s="77">
        <f>BerM2!AL90</f>
        <v>0</v>
      </c>
      <c r="P90" s="77">
        <f>BerM2!AM90</f>
        <v>0</v>
      </c>
      <c r="Q90" s="78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2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BerM2!AC91</f>
        <v>0</v>
      </c>
      <c r="I91" s="77">
        <f>BerM2!AE91</f>
        <v>0</v>
      </c>
      <c r="J91" s="77">
        <f>BerM2!AF91</f>
        <v>0</v>
      </c>
      <c r="K91" s="77">
        <f>BerM2!AH91</f>
        <v>0</v>
      </c>
      <c r="L91" s="77">
        <f>BerM2!AI91</f>
        <v>0</v>
      </c>
      <c r="M91" s="77">
        <f>BerM2!AJ91</f>
        <v>0</v>
      </c>
      <c r="N91" s="77">
        <f>BerM2!AK91</f>
        <v>0</v>
      </c>
      <c r="O91" s="77">
        <f>BerM2!AL91</f>
        <v>0</v>
      </c>
      <c r="P91" s="77">
        <f>BerM2!AM91</f>
        <v>0</v>
      </c>
      <c r="Q91" s="78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2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BerM2!AC92</f>
        <v>0</v>
      </c>
      <c r="I92" s="77">
        <f>BerM2!AE92</f>
        <v>0</v>
      </c>
      <c r="J92" s="77">
        <f>BerM2!AF92</f>
        <v>0</v>
      </c>
      <c r="K92" s="77">
        <f>BerM2!AH92</f>
        <v>0</v>
      </c>
      <c r="L92" s="77">
        <f>BerM2!AI92</f>
        <v>0</v>
      </c>
      <c r="M92" s="77">
        <f>BerM2!AJ92</f>
        <v>0</v>
      </c>
      <c r="N92" s="77">
        <f>BerM2!AK92</f>
        <v>0</v>
      </c>
      <c r="O92" s="77">
        <f>BerM2!AL92</f>
        <v>0</v>
      </c>
      <c r="P92" s="77">
        <f>BerM2!AM92</f>
        <v>0</v>
      </c>
      <c r="Q92" s="78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2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BerM2!AC93</f>
        <v>0</v>
      </c>
      <c r="I93" s="77">
        <f>BerM2!AE93</f>
        <v>0</v>
      </c>
      <c r="J93" s="77">
        <f>BerM2!AF93</f>
        <v>0</v>
      </c>
      <c r="K93" s="77">
        <f>BerM2!AH93</f>
        <v>0</v>
      </c>
      <c r="L93" s="77">
        <f>BerM2!AI93</f>
        <v>0</v>
      </c>
      <c r="M93" s="77">
        <f>BerM2!AJ93</f>
        <v>0</v>
      </c>
      <c r="N93" s="77">
        <f>BerM2!AK93</f>
        <v>0</v>
      </c>
      <c r="O93" s="77">
        <f>BerM2!AL93</f>
        <v>0</v>
      </c>
      <c r="P93" s="77">
        <f>BerM2!AM93</f>
        <v>0</v>
      </c>
      <c r="Q93" s="78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2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BerM2!AC94</f>
        <v>0</v>
      </c>
      <c r="I94" s="77">
        <f>BerM2!AE94</f>
        <v>0</v>
      </c>
      <c r="J94" s="77">
        <f>BerM2!AF94</f>
        <v>0</v>
      </c>
      <c r="K94" s="77">
        <f>BerM2!AH94</f>
        <v>0</v>
      </c>
      <c r="L94" s="77">
        <f>BerM2!AI94</f>
        <v>0</v>
      </c>
      <c r="M94" s="77">
        <f>BerM2!AJ94</f>
        <v>0</v>
      </c>
      <c r="N94" s="77">
        <f>BerM2!AK94</f>
        <v>0</v>
      </c>
      <c r="O94" s="77">
        <f>BerM2!AL94</f>
        <v>0</v>
      </c>
      <c r="P94" s="77">
        <f>BerM2!AM94</f>
        <v>0</v>
      </c>
      <c r="Q94" s="78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2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BerM2!AC95</f>
        <v>0</v>
      </c>
      <c r="I95" s="77">
        <f>BerM2!AE95</f>
        <v>0</v>
      </c>
      <c r="J95" s="77">
        <f>BerM2!AF95</f>
        <v>0</v>
      </c>
      <c r="K95" s="77">
        <f>BerM2!AH95</f>
        <v>0</v>
      </c>
      <c r="L95" s="77">
        <f>BerM2!AI95</f>
        <v>0</v>
      </c>
      <c r="M95" s="77">
        <f>BerM2!AJ95</f>
        <v>0</v>
      </c>
      <c r="N95" s="77">
        <f>BerM2!AK95</f>
        <v>0</v>
      </c>
      <c r="O95" s="77">
        <f>BerM2!AL95</f>
        <v>0</v>
      </c>
      <c r="P95" s="77">
        <f>BerM2!AM95</f>
        <v>0</v>
      </c>
      <c r="Q95" s="78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2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BerM2!AC96</f>
        <v>0</v>
      </c>
      <c r="I96" s="77">
        <f>BerM2!AE96</f>
        <v>0</v>
      </c>
      <c r="J96" s="77">
        <f>BerM2!AF96</f>
        <v>0</v>
      </c>
      <c r="K96" s="77">
        <f>BerM2!AH96</f>
        <v>0</v>
      </c>
      <c r="L96" s="77">
        <f>BerM2!AI96</f>
        <v>0</v>
      </c>
      <c r="M96" s="77">
        <f>BerM2!AJ96</f>
        <v>0</v>
      </c>
      <c r="N96" s="77">
        <f>BerM2!AK96</f>
        <v>0</v>
      </c>
      <c r="O96" s="77">
        <f>BerM2!AL96</f>
        <v>0</v>
      </c>
      <c r="P96" s="77">
        <f>BerM2!AM96</f>
        <v>0</v>
      </c>
      <c r="Q96" s="78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2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BerM2!AC97</f>
        <v>0</v>
      </c>
      <c r="I97" s="77">
        <f>BerM2!AE97</f>
        <v>0</v>
      </c>
      <c r="J97" s="77">
        <f>BerM2!AF97</f>
        <v>0</v>
      </c>
      <c r="K97" s="77">
        <f>BerM2!AH97</f>
        <v>0</v>
      </c>
      <c r="L97" s="77">
        <f>BerM2!AI97</f>
        <v>0</v>
      </c>
      <c r="M97" s="77">
        <f>BerM2!AJ97</f>
        <v>0</v>
      </c>
      <c r="N97" s="77">
        <f>BerM2!AK97</f>
        <v>0</v>
      </c>
      <c r="O97" s="77">
        <f>BerM2!AL97</f>
        <v>0</v>
      </c>
      <c r="P97" s="77">
        <f>BerM2!AM97</f>
        <v>0</v>
      </c>
      <c r="Q97" s="78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2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BerM2!AC98</f>
        <v>0</v>
      </c>
      <c r="I98" s="77">
        <f>BerM2!AE98</f>
        <v>0</v>
      </c>
      <c r="J98" s="77">
        <f>BerM2!AF98</f>
        <v>0</v>
      </c>
      <c r="K98" s="77">
        <f>BerM2!AH98</f>
        <v>0</v>
      </c>
      <c r="L98" s="77">
        <f>BerM2!AI98</f>
        <v>0</v>
      </c>
      <c r="M98" s="77">
        <f>BerM2!AJ98</f>
        <v>0</v>
      </c>
      <c r="N98" s="77">
        <f>BerM2!AK98</f>
        <v>0</v>
      </c>
      <c r="O98" s="77">
        <f>BerM2!AL98</f>
        <v>0</v>
      </c>
      <c r="P98" s="77">
        <f>BerM2!AM98</f>
        <v>0</v>
      </c>
      <c r="Q98" s="78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2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BerM2!AC99</f>
        <v>0</v>
      </c>
      <c r="I99" s="77">
        <f>BerM2!AE99</f>
        <v>0</v>
      </c>
      <c r="J99" s="77">
        <f>BerM2!AF99</f>
        <v>0</v>
      </c>
      <c r="K99" s="77">
        <f>BerM2!AH99</f>
        <v>0</v>
      </c>
      <c r="L99" s="77">
        <f>BerM2!AI99</f>
        <v>0</v>
      </c>
      <c r="M99" s="77">
        <f>BerM2!AJ99</f>
        <v>0</v>
      </c>
      <c r="N99" s="77">
        <f>BerM2!AK99</f>
        <v>0</v>
      </c>
      <c r="O99" s="77">
        <f>BerM2!AL99</f>
        <v>0</v>
      </c>
      <c r="P99" s="77">
        <f>BerM2!AM99</f>
        <v>0</v>
      </c>
      <c r="Q99" s="78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2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BerM2!AC100</f>
        <v>0</v>
      </c>
      <c r="I100" s="77">
        <f>BerM2!AE100</f>
        <v>0</v>
      </c>
      <c r="J100" s="77">
        <f>BerM2!AF100</f>
        <v>0</v>
      </c>
      <c r="K100" s="77">
        <f>BerM2!AH100</f>
        <v>0</v>
      </c>
      <c r="L100" s="77">
        <f>BerM2!AI100</f>
        <v>0</v>
      </c>
      <c r="M100" s="77">
        <f>BerM2!AJ100</f>
        <v>0</v>
      </c>
      <c r="N100" s="77">
        <f>BerM2!AK100</f>
        <v>0</v>
      </c>
      <c r="O100" s="77">
        <f>BerM2!AL100</f>
        <v>0</v>
      </c>
      <c r="P100" s="77">
        <f>BerM2!AM100</f>
        <v>0</v>
      </c>
      <c r="Q100" s="78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2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BerM2!AC101</f>
        <v>0</v>
      </c>
      <c r="I101" s="77">
        <f>BerM2!AE101</f>
        <v>0</v>
      </c>
      <c r="J101" s="77">
        <f>BerM2!AF101</f>
        <v>0</v>
      </c>
      <c r="K101" s="77">
        <f>BerM2!AH101</f>
        <v>0</v>
      </c>
      <c r="L101" s="77">
        <f>BerM2!AI101</f>
        <v>0</v>
      </c>
      <c r="M101" s="77">
        <f>BerM2!AJ101</f>
        <v>0</v>
      </c>
      <c r="N101" s="77">
        <f>BerM2!AK101</f>
        <v>0</v>
      </c>
      <c r="O101" s="77">
        <f>BerM2!AL101</f>
        <v>0</v>
      </c>
      <c r="P101" s="77">
        <f>BerM2!AM101</f>
        <v>0</v>
      </c>
      <c r="Q101" s="78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2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BerM2!AC102</f>
        <v>0</v>
      </c>
      <c r="I102" s="77">
        <f>BerM2!AE102</f>
        <v>0</v>
      </c>
      <c r="J102" s="77">
        <f>BerM2!AF102</f>
        <v>0</v>
      </c>
      <c r="K102" s="77">
        <f>BerM2!AH102</f>
        <v>0</v>
      </c>
      <c r="L102" s="77">
        <f>BerM2!AI102</f>
        <v>0</v>
      </c>
      <c r="M102" s="77">
        <f>BerM2!AJ102</f>
        <v>0</v>
      </c>
      <c r="N102" s="77">
        <f>BerM2!AK102</f>
        <v>0</v>
      </c>
      <c r="O102" s="77">
        <f>BerM2!AL102</f>
        <v>0</v>
      </c>
      <c r="P102" s="77">
        <f>BerM2!AM102</f>
        <v>0</v>
      </c>
      <c r="Q102" s="78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2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BerM2!AC103</f>
        <v>0</v>
      </c>
      <c r="I103" s="77">
        <f>BerM2!AE103</f>
        <v>0</v>
      </c>
      <c r="J103" s="77">
        <f>BerM2!AF103</f>
        <v>0</v>
      </c>
      <c r="K103" s="77">
        <f>BerM2!AH103</f>
        <v>0</v>
      </c>
      <c r="L103" s="77">
        <f>BerM2!AI103</f>
        <v>0</v>
      </c>
      <c r="M103" s="77">
        <f>BerM2!AJ103</f>
        <v>0</v>
      </c>
      <c r="N103" s="77">
        <f>BerM2!AK103</f>
        <v>0</v>
      </c>
      <c r="O103" s="77">
        <f>BerM2!AL103</f>
        <v>0</v>
      </c>
      <c r="P103" s="77">
        <f>BerM2!AM103</f>
        <v>0</v>
      </c>
      <c r="Q103" s="78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2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BerM2!AC104</f>
        <v>0</v>
      </c>
      <c r="I104" s="77">
        <f>BerM2!AE104</f>
        <v>0</v>
      </c>
      <c r="J104" s="77">
        <f>BerM2!AF104</f>
        <v>0</v>
      </c>
      <c r="K104" s="77">
        <f>BerM2!AH104</f>
        <v>0</v>
      </c>
      <c r="L104" s="77">
        <f>BerM2!AI104</f>
        <v>0</v>
      </c>
      <c r="M104" s="77">
        <f>BerM2!AJ104</f>
        <v>0</v>
      </c>
      <c r="N104" s="77">
        <f>BerM2!AK104</f>
        <v>0</v>
      </c>
      <c r="O104" s="77">
        <f>BerM2!AL104</f>
        <v>0</v>
      </c>
      <c r="P104" s="77">
        <f>BerM2!AM104</f>
        <v>0</v>
      </c>
      <c r="Q104" s="78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2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BerM2!AC105</f>
        <v>0</v>
      </c>
      <c r="I105" s="77">
        <f>BerM2!AE105</f>
        <v>0</v>
      </c>
      <c r="J105" s="77">
        <f>BerM2!AF105</f>
        <v>0</v>
      </c>
      <c r="K105" s="77">
        <f>BerM2!AH105</f>
        <v>0</v>
      </c>
      <c r="L105" s="77">
        <f>BerM2!AI105</f>
        <v>0</v>
      </c>
      <c r="M105" s="77">
        <f>BerM2!AJ105</f>
        <v>0</v>
      </c>
      <c r="N105" s="77">
        <f>BerM2!AK105</f>
        <v>0</v>
      </c>
      <c r="O105" s="77">
        <f>BerM2!AL105</f>
        <v>0</v>
      </c>
      <c r="P105" s="77">
        <f>BerM2!AM105</f>
        <v>0</v>
      </c>
      <c r="Q105" s="78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2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BerM2!AC106</f>
        <v>0</v>
      </c>
      <c r="I106" s="77">
        <f>BerM2!AE106</f>
        <v>0</v>
      </c>
      <c r="J106" s="77">
        <f>BerM2!AF106</f>
        <v>0</v>
      </c>
      <c r="K106" s="77">
        <f>BerM2!AH106</f>
        <v>0</v>
      </c>
      <c r="L106" s="77">
        <f>BerM2!AI106</f>
        <v>0</v>
      </c>
      <c r="M106" s="77">
        <f>BerM2!AJ106</f>
        <v>0</v>
      </c>
      <c r="N106" s="77">
        <f>BerM2!AK106</f>
        <v>0</v>
      </c>
      <c r="O106" s="77">
        <f>BerM2!AL106</f>
        <v>0</v>
      </c>
      <c r="P106" s="77">
        <f>BerM2!AM106</f>
        <v>0</v>
      </c>
      <c r="Q106" s="78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2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BerM2!AC107</f>
        <v>0</v>
      </c>
      <c r="I107" s="77">
        <f>BerM2!AE107</f>
        <v>0</v>
      </c>
      <c r="J107" s="77">
        <f>BerM2!AF107</f>
        <v>0</v>
      </c>
      <c r="K107" s="77">
        <f>BerM2!AH107</f>
        <v>0</v>
      </c>
      <c r="L107" s="77">
        <f>BerM2!AI107</f>
        <v>0</v>
      </c>
      <c r="M107" s="77">
        <f>BerM2!AJ107</f>
        <v>0</v>
      </c>
      <c r="N107" s="77">
        <f>BerM2!AK107</f>
        <v>0</v>
      </c>
      <c r="O107" s="77">
        <f>BerM2!AL107</f>
        <v>0</v>
      </c>
      <c r="P107" s="77">
        <f>BerM2!AM107</f>
        <v>0</v>
      </c>
      <c r="Q107" s="78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2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BerM2!AC108</f>
        <v>0</v>
      </c>
      <c r="I108" s="77">
        <f>BerM2!AE108</f>
        <v>0</v>
      </c>
      <c r="J108" s="77">
        <f>BerM2!AF108</f>
        <v>0</v>
      </c>
      <c r="K108" s="77">
        <f>BerM2!AH108</f>
        <v>0</v>
      </c>
      <c r="L108" s="77">
        <f>BerM2!AI108</f>
        <v>0</v>
      </c>
      <c r="M108" s="77">
        <f>BerM2!AJ108</f>
        <v>0</v>
      </c>
      <c r="N108" s="77">
        <f>BerM2!AK108</f>
        <v>0</v>
      </c>
      <c r="O108" s="77">
        <f>BerM2!AL108</f>
        <v>0</v>
      </c>
      <c r="P108" s="77">
        <f>BerM2!AM108</f>
        <v>0</v>
      </c>
      <c r="Q108" s="78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2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BerM2!AC109</f>
        <v>0</v>
      </c>
      <c r="I109" s="77">
        <f>BerM2!AE109</f>
        <v>0</v>
      </c>
      <c r="J109" s="77">
        <f>BerM2!AF109</f>
        <v>0</v>
      </c>
      <c r="K109" s="77">
        <f>BerM2!AH109</f>
        <v>0</v>
      </c>
      <c r="L109" s="77">
        <f>BerM2!AI109</f>
        <v>0</v>
      </c>
      <c r="M109" s="77">
        <f>BerM2!AJ109</f>
        <v>0</v>
      </c>
      <c r="N109" s="77">
        <f>BerM2!AK109</f>
        <v>0</v>
      </c>
      <c r="O109" s="77">
        <f>BerM2!AL109</f>
        <v>0</v>
      </c>
      <c r="P109" s="77">
        <f>BerM2!AM109</f>
        <v>0</v>
      </c>
      <c r="Q109" s="78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2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BerM2!AC110</f>
        <v>0</v>
      </c>
      <c r="I110" s="77">
        <f>BerM2!AE110</f>
        <v>0</v>
      </c>
      <c r="J110" s="77">
        <f>BerM2!AF110</f>
        <v>0</v>
      </c>
      <c r="K110" s="77">
        <f>BerM2!AH110</f>
        <v>0</v>
      </c>
      <c r="L110" s="77">
        <f>BerM2!AI110</f>
        <v>0</v>
      </c>
      <c r="M110" s="77">
        <f>BerM2!AJ110</f>
        <v>0</v>
      </c>
      <c r="N110" s="77">
        <f>BerM2!AK110</f>
        <v>0</v>
      </c>
      <c r="O110" s="77">
        <f>BerM2!AL110</f>
        <v>0</v>
      </c>
      <c r="P110" s="77">
        <f>BerM2!AM110</f>
        <v>0</v>
      </c>
      <c r="Q110" s="78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2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BerM2!AC111</f>
        <v>0</v>
      </c>
      <c r="I111" s="77">
        <f>BerM2!AE111</f>
        <v>0</v>
      </c>
      <c r="J111" s="77">
        <f>BerM2!AF111</f>
        <v>0</v>
      </c>
      <c r="K111" s="77">
        <f>BerM2!AH111</f>
        <v>0</v>
      </c>
      <c r="L111" s="77">
        <f>BerM2!AI111</f>
        <v>0</v>
      </c>
      <c r="M111" s="77">
        <f>BerM2!AJ111</f>
        <v>0</v>
      </c>
      <c r="N111" s="77">
        <f>BerM2!AK111</f>
        <v>0</v>
      </c>
      <c r="O111" s="77">
        <f>BerM2!AL111</f>
        <v>0</v>
      </c>
      <c r="P111" s="77">
        <f>BerM2!AM111</f>
        <v>0</v>
      </c>
      <c r="Q111" s="78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2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BerM2!AC112</f>
        <v>0</v>
      </c>
      <c r="I112" s="77">
        <f>BerM2!AE112</f>
        <v>0</v>
      </c>
      <c r="J112" s="77">
        <f>BerM2!AF112</f>
        <v>0</v>
      </c>
      <c r="K112" s="77">
        <f>BerM2!AH112</f>
        <v>0</v>
      </c>
      <c r="L112" s="77">
        <f>BerM2!AI112</f>
        <v>0</v>
      </c>
      <c r="M112" s="77">
        <f>BerM2!AJ112</f>
        <v>0</v>
      </c>
      <c r="N112" s="77">
        <f>BerM2!AK112</f>
        <v>0</v>
      </c>
      <c r="O112" s="77">
        <f>BerM2!AL112</f>
        <v>0</v>
      </c>
      <c r="P112" s="77">
        <f>BerM2!AM112</f>
        <v>0</v>
      </c>
      <c r="Q112" s="78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2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BerM2!AC113</f>
        <v>0</v>
      </c>
      <c r="I113" s="77">
        <f>BerM2!AE113</f>
        <v>0</v>
      </c>
      <c r="J113" s="77">
        <f>BerM2!AF113</f>
        <v>0</v>
      </c>
      <c r="K113" s="77">
        <f>BerM2!AH113</f>
        <v>0</v>
      </c>
      <c r="L113" s="77">
        <f>BerM2!AI113</f>
        <v>0</v>
      </c>
      <c r="M113" s="77">
        <f>BerM2!AJ113</f>
        <v>0</v>
      </c>
      <c r="N113" s="77">
        <f>BerM2!AK113</f>
        <v>0</v>
      </c>
      <c r="O113" s="77">
        <f>BerM2!AL113</f>
        <v>0</v>
      </c>
      <c r="P113" s="77">
        <f>BerM2!AM113</f>
        <v>0</v>
      </c>
      <c r="Q113" s="78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2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BerM2!AC114</f>
        <v>0</v>
      </c>
      <c r="I114" s="77">
        <f>BerM2!AE114</f>
        <v>0</v>
      </c>
      <c r="J114" s="77">
        <f>BerM2!AF114</f>
        <v>0</v>
      </c>
      <c r="K114" s="77">
        <f>BerM2!AH114</f>
        <v>0</v>
      </c>
      <c r="L114" s="77">
        <f>BerM2!AI114</f>
        <v>0</v>
      </c>
      <c r="M114" s="77">
        <f>BerM2!AJ114</f>
        <v>0</v>
      </c>
      <c r="N114" s="77">
        <f>BerM2!AK114</f>
        <v>0</v>
      </c>
      <c r="O114" s="77">
        <f>BerM2!AL114</f>
        <v>0</v>
      </c>
      <c r="P114" s="77">
        <f>BerM2!AM114</f>
        <v>0</v>
      </c>
      <c r="Q114" s="78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2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BerM2!AC115</f>
        <v>0</v>
      </c>
      <c r="I115" s="77">
        <f>BerM2!AE115</f>
        <v>0</v>
      </c>
      <c r="J115" s="77">
        <f>BerM2!AF115</f>
        <v>0</v>
      </c>
      <c r="K115" s="77">
        <f>BerM2!AH115</f>
        <v>0</v>
      </c>
      <c r="L115" s="77">
        <f>BerM2!AI115</f>
        <v>0</v>
      </c>
      <c r="M115" s="77">
        <f>BerM2!AJ115</f>
        <v>0</v>
      </c>
      <c r="N115" s="77">
        <f>BerM2!AK115</f>
        <v>0</v>
      </c>
      <c r="O115" s="77">
        <f>BerM2!AL115</f>
        <v>0</v>
      </c>
      <c r="P115" s="77">
        <f>BerM2!AM115</f>
        <v>0</v>
      </c>
      <c r="Q115" s="78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2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BerM2!AC116</f>
        <v>0</v>
      </c>
      <c r="I116" s="77">
        <f>BerM2!AE116</f>
        <v>0</v>
      </c>
      <c r="J116" s="77">
        <f>BerM2!AF116</f>
        <v>0</v>
      </c>
      <c r="K116" s="77">
        <f>BerM2!AH116</f>
        <v>0</v>
      </c>
      <c r="L116" s="77">
        <f>BerM2!AI116</f>
        <v>0</v>
      </c>
      <c r="M116" s="77">
        <f>BerM2!AJ116</f>
        <v>0</v>
      </c>
      <c r="N116" s="77">
        <f>BerM2!AK116</f>
        <v>0</v>
      </c>
      <c r="O116" s="77">
        <f>BerM2!AL116</f>
        <v>0</v>
      </c>
      <c r="P116" s="77">
        <f>BerM2!AM116</f>
        <v>0</v>
      </c>
      <c r="Q116" s="78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2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BerM2!AC117</f>
        <v>0</v>
      </c>
      <c r="I117" s="77">
        <f>BerM2!AE117</f>
        <v>0</v>
      </c>
      <c r="J117" s="77">
        <f>BerM2!AF117</f>
        <v>0</v>
      </c>
      <c r="K117" s="77">
        <f>BerM2!AH117</f>
        <v>0</v>
      </c>
      <c r="L117" s="77">
        <f>BerM2!AI117</f>
        <v>0</v>
      </c>
      <c r="M117" s="77">
        <f>BerM2!AJ117</f>
        <v>0</v>
      </c>
      <c r="N117" s="77">
        <f>BerM2!AK117</f>
        <v>0</v>
      </c>
      <c r="O117" s="77">
        <f>BerM2!AL117</f>
        <v>0</v>
      </c>
      <c r="P117" s="77">
        <f>BerM2!AM117</f>
        <v>0</v>
      </c>
      <c r="Q117" s="78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2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BerM2!AC118</f>
        <v>0</v>
      </c>
      <c r="I118" s="77">
        <f>BerM2!AE118</f>
        <v>0</v>
      </c>
      <c r="J118" s="77">
        <f>BerM2!AF118</f>
        <v>0</v>
      </c>
      <c r="K118" s="77">
        <f>BerM2!AH118</f>
        <v>0</v>
      </c>
      <c r="L118" s="77">
        <f>BerM2!AI118</f>
        <v>0</v>
      </c>
      <c r="M118" s="77">
        <f>BerM2!AJ118</f>
        <v>0</v>
      </c>
      <c r="N118" s="77">
        <f>BerM2!AK118</f>
        <v>0</v>
      </c>
      <c r="O118" s="77">
        <f>BerM2!AL118</f>
        <v>0</v>
      </c>
      <c r="P118" s="77">
        <f>BerM2!AM118</f>
        <v>0</v>
      </c>
      <c r="Q118" s="78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2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BerM2!AC119</f>
        <v>0</v>
      </c>
      <c r="I119" s="77">
        <f>BerM2!AE119</f>
        <v>0</v>
      </c>
      <c r="J119" s="77">
        <f>BerM2!AF119</f>
        <v>0</v>
      </c>
      <c r="K119" s="77">
        <f>BerM2!AH119</f>
        <v>0</v>
      </c>
      <c r="L119" s="77">
        <f>BerM2!AI119</f>
        <v>0</v>
      </c>
      <c r="M119" s="77">
        <f>BerM2!AJ119</f>
        <v>0</v>
      </c>
      <c r="N119" s="77">
        <f>BerM2!AK119</f>
        <v>0</v>
      </c>
      <c r="O119" s="77">
        <f>BerM2!AL119</f>
        <v>0</v>
      </c>
      <c r="P119" s="77">
        <f>BerM2!AM119</f>
        <v>0</v>
      </c>
      <c r="Q119" s="78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2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BerM2!AC120</f>
        <v>0</v>
      </c>
      <c r="I120" s="77">
        <f>BerM2!AE120</f>
        <v>0</v>
      </c>
      <c r="J120" s="77">
        <f>BerM2!AF120</f>
        <v>0</v>
      </c>
      <c r="K120" s="77">
        <f>BerM2!AH120</f>
        <v>0</v>
      </c>
      <c r="L120" s="77">
        <f>BerM2!AI120</f>
        <v>0</v>
      </c>
      <c r="M120" s="77">
        <f>BerM2!AJ120</f>
        <v>0</v>
      </c>
      <c r="N120" s="77">
        <f>BerM2!AK120</f>
        <v>0</v>
      </c>
      <c r="O120" s="77">
        <f>BerM2!AL120</f>
        <v>0</v>
      </c>
      <c r="P120" s="77">
        <f>BerM2!AM120</f>
        <v>0</v>
      </c>
      <c r="Q120" s="78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2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BerM2!AC121</f>
        <v>0</v>
      </c>
      <c r="I121" s="77">
        <f>BerM2!AE121</f>
        <v>0</v>
      </c>
      <c r="J121" s="77">
        <f>BerM2!AF121</f>
        <v>0</v>
      </c>
      <c r="K121" s="77">
        <f>BerM2!AH121</f>
        <v>0</v>
      </c>
      <c r="L121" s="77">
        <f>BerM2!AI121</f>
        <v>0</v>
      </c>
      <c r="M121" s="77">
        <f>BerM2!AJ121</f>
        <v>0</v>
      </c>
      <c r="N121" s="77">
        <f>BerM2!AK121</f>
        <v>0</v>
      </c>
      <c r="O121" s="77">
        <f>BerM2!AL121</f>
        <v>0</v>
      </c>
      <c r="P121" s="77">
        <f>BerM2!AM121</f>
        <v>0</v>
      </c>
      <c r="Q121" s="78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2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BerM2!AC122</f>
        <v>0</v>
      </c>
      <c r="I122" s="77">
        <f>BerM2!AE122</f>
        <v>0</v>
      </c>
      <c r="J122" s="77">
        <f>BerM2!AF122</f>
        <v>0</v>
      </c>
      <c r="K122" s="77">
        <f>BerM2!AH122</f>
        <v>0</v>
      </c>
      <c r="L122" s="77">
        <f>BerM2!AI122</f>
        <v>0</v>
      </c>
      <c r="M122" s="77">
        <f>BerM2!AJ122</f>
        <v>0</v>
      </c>
      <c r="N122" s="77">
        <f>BerM2!AK122</f>
        <v>0</v>
      </c>
      <c r="O122" s="77">
        <f>BerM2!AL122</f>
        <v>0</v>
      </c>
      <c r="P122" s="77">
        <f>BerM2!AM122</f>
        <v>0</v>
      </c>
      <c r="Q122" s="78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2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BerM2!AC123</f>
        <v>0</v>
      </c>
      <c r="I123" s="77">
        <f>BerM2!AE123</f>
        <v>0</v>
      </c>
      <c r="J123" s="77">
        <f>BerM2!AF123</f>
        <v>0</v>
      </c>
      <c r="K123" s="77">
        <f>BerM2!AH123</f>
        <v>0</v>
      </c>
      <c r="L123" s="77">
        <f>BerM2!AI123</f>
        <v>0</v>
      </c>
      <c r="M123" s="77">
        <f>BerM2!AJ123</f>
        <v>0</v>
      </c>
      <c r="N123" s="77">
        <f>BerM2!AK123</f>
        <v>0</v>
      </c>
      <c r="O123" s="77">
        <f>BerM2!AL123</f>
        <v>0</v>
      </c>
      <c r="P123" s="77">
        <f>BerM2!AM123</f>
        <v>0</v>
      </c>
      <c r="Q123" s="78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2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BerM2!AC124</f>
        <v>0</v>
      </c>
      <c r="I124" s="77">
        <f>BerM2!AE124</f>
        <v>0</v>
      </c>
      <c r="J124" s="77">
        <f>BerM2!AF124</f>
        <v>0</v>
      </c>
      <c r="K124" s="77">
        <f>BerM2!AH124</f>
        <v>0</v>
      </c>
      <c r="L124" s="77">
        <f>BerM2!AI124</f>
        <v>0</v>
      </c>
      <c r="M124" s="77">
        <f>BerM2!AJ124</f>
        <v>0</v>
      </c>
      <c r="N124" s="77">
        <f>BerM2!AK124</f>
        <v>0</v>
      </c>
      <c r="O124" s="77">
        <f>BerM2!AL124</f>
        <v>0</v>
      </c>
      <c r="P124" s="77">
        <f>BerM2!AM124</f>
        <v>0</v>
      </c>
      <c r="Q124" s="78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2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BerM2!AC125</f>
        <v>0</v>
      </c>
      <c r="I125" s="77">
        <f>BerM2!AE125</f>
        <v>0</v>
      </c>
      <c r="J125" s="77">
        <f>BerM2!AF125</f>
        <v>0</v>
      </c>
      <c r="K125" s="77">
        <f>BerM2!AH125</f>
        <v>0</v>
      </c>
      <c r="L125" s="77">
        <f>BerM2!AI125</f>
        <v>0</v>
      </c>
      <c r="M125" s="77">
        <f>BerM2!AJ125</f>
        <v>0</v>
      </c>
      <c r="N125" s="77">
        <f>BerM2!AK125</f>
        <v>0</v>
      </c>
      <c r="O125" s="77">
        <f>BerM2!AL125</f>
        <v>0</v>
      </c>
      <c r="P125" s="77">
        <f>BerM2!AM125</f>
        <v>0</v>
      </c>
      <c r="Q125" s="78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2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BerM2!AC126</f>
        <v>0</v>
      </c>
      <c r="I126" s="77">
        <f>BerM2!AE126</f>
        <v>0</v>
      </c>
      <c r="J126" s="77">
        <f>BerM2!AF126</f>
        <v>0</v>
      </c>
      <c r="K126" s="77">
        <f>BerM2!AH126</f>
        <v>0</v>
      </c>
      <c r="L126" s="77">
        <f>BerM2!AI126</f>
        <v>0</v>
      </c>
      <c r="M126" s="77">
        <f>BerM2!AJ126</f>
        <v>0</v>
      </c>
      <c r="N126" s="77">
        <f>BerM2!AK126</f>
        <v>0</v>
      </c>
      <c r="O126" s="77">
        <f>BerM2!AL126</f>
        <v>0</v>
      </c>
      <c r="P126" s="77">
        <f>BerM2!AM126</f>
        <v>0</v>
      </c>
      <c r="Q126" s="78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2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BerM2!AC127</f>
        <v>0</v>
      </c>
      <c r="I127" s="77">
        <f>BerM2!AE127</f>
        <v>0</v>
      </c>
      <c r="J127" s="77">
        <f>BerM2!AF127</f>
        <v>0</v>
      </c>
      <c r="K127" s="77">
        <f>BerM2!AH127</f>
        <v>0</v>
      </c>
      <c r="L127" s="77">
        <f>BerM2!AI127</f>
        <v>0</v>
      </c>
      <c r="M127" s="77">
        <f>BerM2!AJ127</f>
        <v>0</v>
      </c>
      <c r="N127" s="77">
        <f>BerM2!AK127</f>
        <v>0</v>
      </c>
      <c r="O127" s="77">
        <f>BerM2!AL127</f>
        <v>0</v>
      </c>
      <c r="P127" s="77">
        <f>BerM2!AM127</f>
        <v>0</v>
      </c>
      <c r="Q127" s="78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2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BerM2!AC128</f>
        <v>0</v>
      </c>
      <c r="I128" s="77">
        <f>BerM2!AE128</f>
        <v>0</v>
      </c>
      <c r="J128" s="77">
        <f>BerM2!AF128</f>
        <v>0</v>
      </c>
      <c r="K128" s="77">
        <f>BerM2!AH128</f>
        <v>0</v>
      </c>
      <c r="L128" s="77">
        <f>BerM2!AI128</f>
        <v>0</v>
      </c>
      <c r="M128" s="77">
        <f>BerM2!AJ128</f>
        <v>0</v>
      </c>
      <c r="N128" s="77">
        <f>BerM2!AK128</f>
        <v>0</v>
      </c>
      <c r="O128" s="77">
        <f>BerM2!AL128</f>
        <v>0</v>
      </c>
      <c r="P128" s="77">
        <f>BerM2!AM128</f>
        <v>0</v>
      </c>
      <c r="Q128" s="78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2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BerM2!AC129</f>
        <v>0</v>
      </c>
      <c r="I129" s="77">
        <f>BerM2!AE129</f>
        <v>0</v>
      </c>
      <c r="J129" s="77">
        <f>BerM2!AF129</f>
        <v>0</v>
      </c>
      <c r="K129" s="77">
        <f>BerM2!AH129</f>
        <v>0</v>
      </c>
      <c r="L129" s="77">
        <f>BerM2!AI129</f>
        <v>0</v>
      </c>
      <c r="M129" s="77">
        <f>BerM2!AJ129</f>
        <v>0</v>
      </c>
      <c r="N129" s="77">
        <f>BerM2!AK129</f>
        <v>0</v>
      </c>
      <c r="O129" s="77">
        <f>BerM2!AL129</f>
        <v>0</v>
      </c>
      <c r="P129" s="77">
        <f>BerM2!AM129</f>
        <v>0</v>
      </c>
      <c r="Q129" s="78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2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BerM2!AC130</f>
        <v>0</v>
      </c>
      <c r="I130" s="77">
        <f>BerM2!AE130</f>
        <v>0</v>
      </c>
      <c r="J130" s="77">
        <f>BerM2!AF130</f>
        <v>0</v>
      </c>
      <c r="K130" s="77">
        <f>BerM2!AH130</f>
        <v>0</v>
      </c>
      <c r="L130" s="77">
        <f>BerM2!AI130</f>
        <v>0</v>
      </c>
      <c r="M130" s="77">
        <f>BerM2!AJ130</f>
        <v>0</v>
      </c>
      <c r="N130" s="77">
        <f>BerM2!AK130</f>
        <v>0</v>
      </c>
      <c r="O130" s="77">
        <f>BerM2!AL130</f>
        <v>0</v>
      </c>
      <c r="P130" s="77">
        <f>BerM2!AM130</f>
        <v>0</v>
      </c>
      <c r="Q130" s="78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2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BerM2!AC131</f>
        <v>0</v>
      </c>
      <c r="I131" s="77">
        <f>BerM2!AE131</f>
        <v>0</v>
      </c>
      <c r="J131" s="77">
        <f>BerM2!AF131</f>
        <v>0</v>
      </c>
      <c r="K131" s="77">
        <f>BerM2!AH131</f>
        <v>0</v>
      </c>
      <c r="L131" s="77">
        <f>BerM2!AI131</f>
        <v>0</v>
      </c>
      <c r="M131" s="77">
        <f>BerM2!AJ131</f>
        <v>0</v>
      </c>
      <c r="N131" s="77">
        <f>BerM2!AK131</f>
        <v>0</v>
      </c>
      <c r="O131" s="77">
        <f>BerM2!AL131</f>
        <v>0</v>
      </c>
      <c r="P131" s="77">
        <f>BerM2!AM131</f>
        <v>0</v>
      </c>
      <c r="Q131" s="78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2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BerM2!AC132</f>
        <v>0</v>
      </c>
      <c r="I132" s="77">
        <f>BerM2!AE132</f>
        <v>0</v>
      </c>
      <c r="J132" s="77">
        <f>BerM2!AF132</f>
        <v>0</v>
      </c>
      <c r="K132" s="77">
        <f>BerM2!AH132</f>
        <v>0</v>
      </c>
      <c r="L132" s="77">
        <f>BerM2!AI132</f>
        <v>0</v>
      </c>
      <c r="M132" s="77">
        <f>BerM2!AJ132</f>
        <v>0</v>
      </c>
      <c r="N132" s="77">
        <f>BerM2!AK132</f>
        <v>0</v>
      </c>
      <c r="O132" s="77">
        <f>BerM2!AL132</f>
        <v>0</v>
      </c>
      <c r="P132" s="77">
        <f>BerM2!AM132</f>
        <v>0</v>
      </c>
      <c r="Q132" s="78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2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BerM2!AC133</f>
        <v>0</v>
      </c>
      <c r="I133" s="77">
        <f>BerM2!AE133</f>
        <v>0</v>
      </c>
      <c r="J133" s="77">
        <f>BerM2!AF133</f>
        <v>0</v>
      </c>
      <c r="K133" s="77">
        <f>BerM2!AH133</f>
        <v>0</v>
      </c>
      <c r="L133" s="77">
        <f>BerM2!AI133</f>
        <v>0</v>
      </c>
      <c r="M133" s="77">
        <f>BerM2!AJ133</f>
        <v>0</v>
      </c>
      <c r="N133" s="77">
        <f>BerM2!AK133</f>
        <v>0</v>
      </c>
      <c r="O133" s="77">
        <f>BerM2!AL133</f>
        <v>0</v>
      </c>
      <c r="P133" s="77">
        <f>BerM2!AM133</f>
        <v>0</v>
      </c>
      <c r="Q133" s="78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2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BerM2!AC134</f>
        <v>0</v>
      </c>
      <c r="I134" s="77">
        <f>BerM2!AE134</f>
        <v>0</v>
      </c>
      <c r="J134" s="77">
        <f>BerM2!AF134</f>
        <v>0</v>
      </c>
      <c r="K134" s="77">
        <f>BerM2!AH134</f>
        <v>0</v>
      </c>
      <c r="L134" s="77">
        <f>BerM2!AI134</f>
        <v>0</v>
      </c>
      <c r="M134" s="77">
        <f>BerM2!AJ134</f>
        <v>0</v>
      </c>
      <c r="N134" s="77">
        <f>BerM2!AK134</f>
        <v>0</v>
      </c>
      <c r="O134" s="77">
        <f>BerM2!AL134</f>
        <v>0</v>
      </c>
      <c r="P134" s="77">
        <f>BerM2!AM134</f>
        <v>0</v>
      </c>
      <c r="Q134" s="78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2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BerM2!AC135</f>
        <v>0</v>
      </c>
      <c r="I135" s="77">
        <f>BerM2!AE135</f>
        <v>0</v>
      </c>
      <c r="J135" s="77">
        <f>BerM2!AF135</f>
        <v>0</v>
      </c>
      <c r="K135" s="77">
        <f>BerM2!AH135</f>
        <v>0</v>
      </c>
      <c r="L135" s="77">
        <f>BerM2!AI135</f>
        <v>0</v>
      </c>
      <c r="M135" s="77">
        <f>BerM2!AJ135</f>
        <v>0</v>
      </c>
      <c r="N135" s="77">
        <f>BerM2!AK135</f>
        <v>0</v>
      </c>
      <c r="O135" s="77">
        <f>BerM2!AL135</f>
        <v>0</v>
      </c>
      <c r="P135" s="77">
        <f>BerM2!AM135</f>
        <v>0</v>
      </c>
      <c r="Q135" s="78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2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BerM2!AC136</f>
        <v>0</v>
      </c>
      <c r="I136" s="77">
        <f>BerM2!AE136</f>
        <v>0</v>
      </c>
      <c r="J136" s="77">
        <f>BerM2!AF136</f>
        <v>0</v>
      </c>
      <c r="K136" s="77">
        <f>BerM2!AH136</f>
        <v>0</v>
      </c>
      <c r="L136" s="77">
        <f>BerM2!AI136</f>
        <v>0</v>
      </c>
      <c r="M136" s="77">
        <f>BerM2!AJ136</f>
        <v>0</v>
      </c>
      <c r="N136" s="77">
        <f>BerM2!AK136</f>
        <v>0</v>
      </c>
      <c r="O136" s="77">
        <f>BerM2!AL136</f>
        <v>0</v>
      </c>
      <c r="P136" s="77">
        <f>BerM2!AM136</f>
        <v>0</v>
      </c>
      <c r="Q136" s="78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2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BerM2!AC137</f>
        <v>0</v>
      </c>
      <c r="I137" s="77">
        <f>BerM2!AE137</f>
        <v>0</v>
      </c>
      <c r="J137" s="77">
        <f>BerM2!AF137</f>
        <v>0</v>
      </c>
      <c r="K137" s="77">
        <f>BerM2!AH137</f>
        <v>0</v>
      </c>
      <c r="L137" s="77">
        <f>BerM2!AI137</f>
        <v>0</v>
      </c>
      <c r="M137" s="77">
        <f>BerM2!AJ137</f>
        <v>0</v>
      </c>
      <c r="N137" s="77">
        <f>BerM2!AK137</f>
        <v>0</v>
      </c>
      <c r="O137" s="77">
        <f>BerM2!AL137</f>
        <v>0</v>
      </c>
      <c r="P137" s="77">
        <f>BerM2!AM137</f>
        <v>0</v>
      </c>
      <c r="Q137" s="78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2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BerM2!AC138</f>
        <v>0</v>
      </c>
      <c r="I138" s="77">
        <f>BerM2!AE138</f>
        <v>0</v>
      </c>
      <c r="J138" s="77">
        <f>BerM2!AF138</f>
        <v>0</v>
      </c>
      <c r="K138" s="77">
        <f>BerM2!AH138</f>
        <v>0</v>
      </c>
      <c r="L138" s="77">
        <f>BerM2!AI138</f>
        <v>0</v>
      </c>
      <c r="M138" s="77">
        <f>BerM2!AJ138</f>
        <v>0</v>
      </c>
      <c r="N138" s="77">
        <f>BerM2!AK138</f>
        <v>0</v>
      </c>
      <c r="O138" s="77">
        <f>BerM2!AL138</f>
        <v>0</v>
      </c>
      <c r="P138" s="77">
        <f>BerM2!AM138</f>
        <v>0</v>
      </c>
      <c r="Q138" s="78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2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BerM2!AC139</f>
        <v>0</v>
      </c>
      <c r="I139" s="77">
        <f>BerM2!AE139</f>
        <v>0</v>
      </c>
      <c r="J139" s="77">
        <f>BerM2!AF139</f>
        <v>0</v>
      </c>
      <c r="K139" s="77">
        <f>BerM2!AH139</f>
        <v>0</v>
      </c>
      <c r="L139" s="77">
        <f>BerM2!AI139</f>
        <v>0</v>
      </c>
      <c r="M139" s="77">
        <f>BerM2!AJ139</f>
        <v>0</v>
      </c>
      <c r="N139" s="77">
        <f>BerM2!AK139</f>
        <v>0</v>
      </c>
      <c r="O139" s="77">
        <f>BerM2!AL139</f>
        <v>0</v>
      </c>
      <c r="P139" s="77">
        <f>BerM2!AM139</f>
        <v>0</v>
      </c>
      <c r="Q139" s="78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2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BerM2!AC140</f>
        <v>0</v>
      </c>
      <c r="I140" s="77">
        <f>BerM2!AE140</f>
        <v>0</v>
      </c>
      <c r="J140" s="77">
        <f>BerM2!AF140</f>
        <v>0</v>
      </c>
      <c r="K140" s="77">
        <f>BerM2!AH140</f>
        <v>0</v>
      </c>
      <c r="L140" s="77">
        <f>BerM2!AI140</f>
        <v>0</v>
      </c>
      <c r="M140" s="77">
        <f>BerM2!AJ140</f>
        <v>0</v>
      </c>
      <c r="N140" s="77">
        <f>BerM2!AK140</f>
        <v>0</v>
      </c>
      <c r="O140" s="77">
        <f>BerM2!AL140</f>
        <v>0</v>
      </c>
      <c r="P140" s="77">
        <f>BerM2!AM140</f>
        <v>0</v>
      </c>
      <c r="Q140" s="78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2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BerM2!AC141</f>
        <v>0</v>
      </c>
      <c r="I141" s="77">
        <f>BerM2!AE141</f>
        <v>0</v>
      </c>
      <c r="J141" s="77">
        <f>BerM2!AF141</f>
        <v>0</v>
      </c>
      <c r="K141" s="77">
        <f>BerM2!AH141</f>
        <v>0</v>
      </c>
      <c r="L141" s="77">
        <f>BerM2!AI141</f>
        <v>0</v>
      </c>
      <c r="M141" s="77">
        <f>BerM2!AJ141</f>
        <v>0</v>
      </c>
      <c r="N141" s="77">
        <f>BerM2!AK141</f>
        <v>0</v>
      </c>
      <c r="O141" s="77">
        <f>BerM2!AL141</f>
        <v>0</v>
      </c>
      <c r="P141" s="77">
        <f>BerM2!AM141</f>
        <v>0</v>
      </c>
      <c r="Q141" s="78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2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BerM2!AC142</f>
        <v>0</v>
      </c>
      <c r="I142" s="77">
        <f>BerM2!AE142</f>
        <v>0</v>
      </c>
      <c r="J142" s="77">
        <f>BerM2!AF142</f>
        <v>0</v>
      </c>
      <c r="K142" s="77">
        <f>BerM2!AH142</f>
        <v>0</v>
      </c>
      <c r="L142" s="77">
        <f>BerM2!AI142</f>
        <v>0</v>
      </c>
      <c r="M142" s="77">
        <f>BerM2!AJ142</f>
        <v>0</v>
      </c>
      <c r="N142" s="77">
        <f>BerM2!AK142</f>
        <v>0</v>
      </c>
      <c r="O142" s="77">
        <f>BerM2!AL142</f>
        <v>0</v>
      </c>
      <c r="P142" s="77">
        <f>BerM2!AM142</f>
        <v>0</v>
      </c>
      <c r="Q142" s="78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2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BerM2!AC143</f>
        <v>0</v>
      </c>
      <c r="I143" s="77">
        <f>BerM2!AE143</f>
        <v>0</v>
      </c>
      <c r="J143" s="77">
        <f>BerM2!AF143</f>
        <v>0</v>
      </c>
      <c r="K143" s="77">
        <f>BerM2!AH143</f>
        <v>0</v>
      </c>
      <c r="L143" s="77">
        <f>BerM2!AI143</f>
        <v>0</v>
      </c>
      <c r="M143" s="77">
        <f>BerM2!AJ143</f>
        <v>0</v>
      </c>
      <c r="N143" s="77">
        <f>BerM2!AK143</f>
        <v>0</v>
      </c>
      <c r="O143" s="77">
        <f>BerM2!AL143</f>
        <v>0</v>
      </c>
      <c r="P143" s="77">
        <f>BerM2!AM143</f>
        <v>0</v>
      </c>
      <c r="Q143" s="78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2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BerM2!AC144</f>
        <v>0</v>
      </c>
      <c r="I144" s="77">
        <f>BerM2!AE144</f>
        <v>0</v>
      </c>
      <c r="J144" s="77">
        <f>BerM2!AF144</f>
        <v>0</v>
      </c>
      <c r="K144" s="77">
        <f>BerM2!AH144</f>
        <v>0</v>
      </c>
      <c r="L144" s="77">
        <f>BerM2!AI144</f>
        <v>0</v>
      </c>
      <c r="M144" s="77">
        <f>BerM2!AJ144</f>
        <v>0</v>
      </c>
      <c r="N144" s="77">
        <f>BerM2!AK144</f>
        <v>0</v>
      </c>
      <c r="O144" s="77">
        <f>BerM2!AL144</f>
        <v>0</v>
      </c>
      <c r="P144" s="77">
        <f>BerM2!AM144</f>
        <v>0</v>
      </c>
      <c r="Q144" s="78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2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BerM2!AC145</f>
        <v>0</v>
      </c>
      <c r="I145" s="77">
        <f>BerM2!AE145</f>
        <v>0</v>
      </c>
      <c r="J145" s="77">
        <f>BerM2!AF145</f>
        <v>0</v>
      </c>
      <c r="K145" s="77">
        <f>BerM2!AH145</f>
        <v>0</v>
      </c>
      <c r="L145" s="77">
        <f>BerM2!AI145</f>
        <v>0</v>
      </c>
      <c r="M145" s="77">
        <f>BerM2!AJ145</f>
        <v>0</v>
      </c>
      <c r="N145" s="77">
        <f>BerM2!AK145</f>
        <v>0</v>
      </c>
      <c r="O145" s="77">
        <f>BerM2!AL145</f>
        <v>0</v>
      </c>
      <c r="P145" s="77">
        <f>BerM2!AM145</f>
        <v>0</v>
      </c>
      <c r="Q145" s="78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2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BerM2!AC146</f>
        <v>0</v>
      </c>
      <c r="I146" s="77">
        <f>BerM2!AE146</f>
        <v>0</v>
      </c>
      <c r="J146" s="77">
        <f>BerM2!AF146</f>
        <v>0</v>
      </c>
      <c r="K146" s="77">
        <f>BerM2!AH146</f>
        <v>0</v>
      </c>
      <c r="L146" s="77">
        <f>BerM2!AI146</f>
        <v>0</v>
      </c>
      <c r="M146" s="77">
        <f>BerM2!AJ146</f>
        <v>0</v>
      </c>
      <c r="N146" s="77">
        <f>BerM2!AK146</f>
        <v>0</v>
      </c>
      <c r="O146" s="77">
        <f>BerM2!AL146</f>
        <v>0</v>
      </c>
      <c r="P146" s="77">
        <f>BerM2!AM146</f>
        <v>0</v>
      </c>
      <c r="Q146" s="78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2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BerM2!AC147</f>
        <v>0</v>
      </c>
      <c r="I147" s="77">
        <f>BerM2!AE147</f>
        <v>0</v>
      </c>
      <c r="J147" s="77">
        <f>BerM2!AF147</f>
        <v>0</v>
      </c>
      <c r="K147" s="77">
        <f>BerM2!AH147</f>
        <v>0</v>
      </c>
      <c r="L147" s="77">
        <f>BerM2!AI147</f>
        <v>0</v>
      </c>
      <c r="M147" s="77">
        <f>BerM2!AJ147</f>
        <v>0</v>
      </c>
      <c r="N147" s="77">
        <f>BerM2!AK147</f>
        <v>0</v>
      </c>
      <c r="O147" s="77">
        <f>BerM2!AL147</f>
        <v>0</v>
      </c>
      <c r="P147" s="77">
        <f>BerM2!AM147</f>
        <v>0</v>
      </c>
      <c r="Q147" s="78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2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BerM2!AC148</f>
        <v>0</v>
      </c>
      <c r="I148" s="77">
        <f>BerM2!AE148</f>
        <v>0</v>
      </c>
      <c r="J148" s="77">
        <f>BerM2!AF148</f>
        <v>0</v>
      </c>
      <c r="K148" s="77">
        <f>BerM2!AH148</f>
        <v>0</v>
      </c>
      <c r="L148" s="77">
        <f>BerM2!AI148</f>
        <v>0</v>
      </c>
      <c r="M148" s="77">
        <f>BerM2!AJ148</f>
        <v>0</v>
      </c>
      <c r="N148" s="77">
        <f>BerM2!AK148</f>
        <v>0</v>
      </c>
      <c r="O148" s="77">
        <f>BerM2!AL148</f>
        <v>0</v>
      </c>
      <c r="P148" s="77">
        <f>BerM2!AM148</f>
        <v>0</v>
      </c>
      <c r="Q148" s="78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2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BerM2!AC149</f>
        <v>0</v>
      </c>
      <c r="I149" s="77">
        <f>BerM2!AE149</f>
        <v>0</v>
      </c>
      <c r="J149" s="77">
        <f>BerM2!AF149</f>
        <v>0</v>
      </c>
      <c r="K149" s="77">
        <f>BerM2!AH149</f>
        <v>0</v>
      </c>
      <c r="L149" s="77">
        <f>BerM2!AI149</f>
        <v>0</v>
      </c>
      <c r="M149" s="77">
        <f>BerM2!AJ149</f>
        <v>0</v>
      </c>
      <c r="N149" s="77">
        <f>BerM2!AK149</f>
        <v>0</v>
      </c>
      <c r="O149" s="77">
        <f>BerM2!AL149</f>
        <v>0</v>
      </c>
      <c r="P149" s="77">
        <f>BerM2!AM149</f>
        <v>0</v>
      </c>
      <c r="Q149" s="78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2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BerM2!AC150</f>
        <v>0</v>
      </c>
      <c r="I150" s="77">
        <f>BerM2!AE150</f>
        <v>0</v>
      </c>
      <c r="J150" s="77">
        <f>BerM2!AF150</f>
        <v>0</v>
      </c>
      <c r="K150" s="77">
        <f>BerM2!AH150</f>
        <v>0</v>
      </c>
      <c r="L150" s="77">
        <f>BerM2!AI150</f>
        <v>0</v>
      </c>
      <c r="M150" s="77">
        <f>BerM2!AJ150</f>
        <v>0</v>
      </c>
      <c r="N150" s="77">
        <f>BerM2!AK150</f>
        <v>0</v>
      </c>
      <c r="O150" s="77">
        <f>BerM2!AL150</f>
        <v>0</v>
      </c>
      <c r="P150" s="77">
        <f>BerM2!AM150</f>
        <v>0</v>
      </c>
      <c r="Q150" s="78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2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BerM2!AC151</f>
        <v>0</v>
      </c>
      <c r="I151" s="77">
        <f>BerM2!AE151</f>
        <v>0</v>
      </c>
      <c r="J151" s="77">
        <f>BerM2!AF151</f>
        <v>0</v>
      </c>
      <c r="K151" s="77">
        <f>BerM2!AH151</f>
        <v>0</v>
      </c>
      <c r="L151" s="77">
        <f>BerM2!AI151</f>
        <v>0</v>
      </c>
      <c r="M151" s="77">
        <f>BerM2!AJ151</f>
        <v>0</v>
      </c>
      <c r="N151" s="77">
        <f>BerM2!AK151</f>
        <v>0</v>
      </c>
      <c r="O151" s="77">
        <f>BerM2!AL151</f>
        <v>0</v>
      </c>
      <c r="P151" s="77">
        <f>BerM2!AM151</f>
        <v>0</v>
      </c>
      <c r="Q151" s="78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2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BerM2!AC152</f>
        <v>0</v>
      </c>
      <c r="I152" s="77">
        <f>BerM2!AE152</f>
        <v>0</v>
      </c>
      <c r="J152" s="77">
        <f>BerM2!AF152</f>
        <v>0</v>
      </c>
      <c r="K152" s="77">
        <f>BerM2!AH152</f>
        <v>0</v>
      </c>
      <c r="L152" s="77">
        <f>BerM2!AI152</f>
        <v>0</v>
      </c>
      <c r="M152" s="77">
        <f>BerM2!AJ152</f>
        <v>0</v>
      </c>
      <c r="N152" s="77">
        <f>BerM2!AK152</f>
        <v>0</v>
      </c>
      <c r="O152" s="77">
        <f>BerM2!AL152</f>
        <v>0</v>
      </c>
      <c r="P152" s="77">
        <f>BerM2!AM152</f>
        <v>0</v>
      </c>
      <c r="Q152" s="78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2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BerM2!AC153</f>
        <v>0</v>
      </c>
      <c r="I153" s="77">
        <f>BerM2!AE153</f>
        <v>0</v>
      </c>
      <c r="J153" s="77">
        <f>BerM2!AF153</f>
        <v>0</v>
      </c>
      <c r="K153" s="77">
        <f>BerM2!AH153</f>
        <v>0</v>
      </c>
      <c r="L153" s="77">
        <f>BerM2!AI153</f>
        <v>0</v>
      </c>
      <c r="M153" s="77">
        <f>BerM2!AJ153</f>
        <v>0</v>
      </c>
      <c r="N153" s="77">
        <f>BerM2!AK153</f>
        <v>0</v>
      </c>
      <c r="O153" s="77">
        <f>BerM2!AL153</f>
        <v>0</v>
      </c>
      <c r="P153" s="77">
        <f>BerM2!AM153</f>
        <v>0</v>
      </c>
      <c r="Q153" s="78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2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BerM2!AC154</f>
        <v>0</v>
      </c>
      <c r="I154" s="77">
        <f>BerM2!AE154</f>
        <v>0</v>
      </c>
      <c r="J154" s="77">
        <f>BerM2!AF154</f>
        <v>0</v>
      </c>
      <c r="K154" s="77">
        <f>BerM2!AH154</f>
        <v>0</v>
      </c>
      <c r="L154" s="77">
        <f>BerM2!AI154</f>
        <v>0</v>
      </c>
      <c r="M154" s="77">
        <f>BerM2!AJ154</f>
        <v>0</v>
      </c>
      <c r="N154" s="77">
        <f>BerM2!AK154</f>
        <v>0</v>
      </c>
      <c r="O154" s="77">
        <f>BerM2!AL154</f>
        <v>0</v>
      </c>
      <c r="P154" s="77">
        <f>BerM2!AM154</f>
        <v>0</v>
      </c>
      <c r="Q154" s="78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2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BerM2!AC155</f>
        <v>0</v>
      </c>
      <c r="I155" s="77">
        <f>BerM2!AE155</f>
        <v>0</v>
      </c>
      <c r="J155" s="77">
        <f>BerM2!AF155</f>
        <v>0</v>
      </c>
      <c r="K155" s="77">
        <f>BerM2!AH155</f>
        <v>0</v>
      </c>
      <c r="L155" s="77">
        <f>BerM2!AI155</f>
        <v>0</v>
      </c>
      <c r="M155" s="77">
        <f>BerM2!AJ155</f>
        <v>0</v>
      </c>
      <c r="N155" s="77">
        <f>BerM2!AK155</f>
        <v>0</v>
      </c>
      <c r="O155" s="77">
        <f>BerM2!AL155</f>
        <v>0</v>
      </c>
      <c r="P155" s="77">
        <f>BerM2!AM155</f>
        <v>0</v>
      </c>
      <c r="Q155" s="78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2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BerM2!AC156</f>
        <v>0</v>
      </c>
      <c r="I156" s="77">
        <f>BerM2!AE156</f>
        <v>0</v>
      </c>
      <c r="J156" s="77">
        <f>BerM2!AF156</f>
        <v>0</v>
      </c>
      <c r="K156" s="77">
        <f>BerM2!AH156</f>
        <v>0</v>
      </c>
      <c r="L156" s="77">
        <f>BerM2!AI156</f>
        <v>0</v>
      </c>
      <c r="M156" s="77">
        <f>BerM2!AJ156</f>
        <v>0</v>
      </c>
      <c r="N156" s="77">
        <f>BerM2!AK156</f>
        <v>0</v>
      </c>
      <c r="O156" s="77">
        <f>BerM2!AL156</f>
        <v>0</v>
      </c>
      <c r="P156" s="77">
        <f>BerM2!AM156</f>
        <v>0</v>
      </c>
      <c r="Q156" s="78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2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BerM2!AC157</f>
        <v>0</v>
      </c>
      <c r="I157" s="77">
        <f>BerM2!AE157</f>
        <v>0</v>
      </c>
      <c r="J157" s="77">
        <f>BerM2!AF157</f>
        <v>0</v>
      </c>
      <c r="K157" s="77">
        <f>BerM2!AH157</f>
        <v>0</v>
      </c>
      <c r="L157" s="77">
        <f>BerM2!AI157</f>
        <v>0</v>
      </c>
      <c r="M157" s="77">
        <f>BerM2!AJ157</f>
        <v>0</v>
      </c>
      <c r="N157" s="77">
        <f>BerM2!AK157</f>
        <v>0</v>
      </c>
      <c r="O157" s="77">
        <f>BerM2!AL157</f>
        <v>0</v>
      </c>
      <c r="P157" s="77">
        <f>BerM2!AM157</f>
        <v>0</v>
      </c>
      <c r="Q157" s="78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2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BerM2!AC158</f>
        <v>0</v>
      </c>
      <c r="I158" s="77">
        <f>BerM2!AE158</f>
        <v>0</v>
      </c>
      <c r="J158" s="77">
        <f>BerM2!AF158</f>
        <v>0</v>
      </c>
      <c r="K158" s="77">
        <f>BerM2!AH158</f>
        <v>0</v>
      </c>
      <c r="L158" s="77">
        <f>BerM2!AI158</f>
        <v>0</v>
      </c>
      <c r="M158" s="77">
        <f>BerM2!AJ158</f>
        <v>0</v>
      </c>
      <c r="N158" s="77">
        <f>BerM2!AK158</f>
        <v>0</v>
      </c>
      <c r="O158" s="77">
        <f>BerM2!AL158</f>
        <v>0</v>
      </c>
      <c r="P158" s="77">
        <f>BerM2!AM158</f>
        <v>0</v>
      </c>
      <c r="Q158" s="78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2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BerM2!AC159</f>
        <v>0</v>
      </c>
      <c r="I159" s="77">
        <f>BerM2!AE159</f>
        <v>0</v>
      </c>
      <c r="J159" s="77">
        <f>BerM2!AF159</f>
        <v>0</v>
      </c>
      <c r="K159" s="77">
        <f>BerM2!AH159</f>
        <v>0</v>
      </c>
      <c r="L159" s="77">
        <f>BerM2!AI159</f>
        <v>0</v>
      </c>
      <c r="M159" s="77">
        <f>BerM2!AJ159</f>
        <v>0</v>
      </c>
      <c r="N159" s="77">
        <f>BerM2!AK159</f>
        <v>0</v>
      </c>
      <c r="O159" s="77">
        <f>BerM2!AL159</f>
        <v>0</v>
      </c>
      <c r="P159" s="77">
        <f>BerM2!AM159</f>
        <v>0</v>
      </c>
      <c r="Q159" s="78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2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BerM2!AC160</f>
        <v>0</v>
      </c>
      <c r="I160" s="77">
        <f>BerM2!AE160</f>
        <v>0</v>
      </c>
      <c r="J160" s="77">
        <f>BerM2!AF160</f>
        <v>0</v>
      </c>
      <c r="K160" s="77">
        <f>BerM2!AH160</f>
        <v>0</v>
      </c>
      <c r="L160" s="77">
        <f>BerM2!AI160</f>
        <v>0</v>
      </c>
      <c r="M160" s="77">
        <f>BerM2!AJ160</f>
        <v>0</v>
      </c>
      <c r="N160" s="77">
        <f>BerM2!AK160</f>
        <v>0</v>
      </c>
      <c r="O160" s="77">
        <f>BerM2!AL160</f>
        <v>0</v>
      </c>
      <c r="P160" s="77">
        <f>BerM2!AM160</f>
        <v>0</v>
      </c>
      <c r="Q160" s="78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2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BerM2!AC161</f>
        <v>0</v>
      </c>
      <c r="I161" s="77">
        <f>BerM2!AE161</f>
        <v>0</v>
      </c>
      <c r="J161" s="77">
        <f>BerM2!AF161</f>
        <v>0</v>
      </c>
      <c r="K161" s="77">
        <f>BerM2!AH161</f>
        <v>0</v>
      </c>
      <c r="L161" s="77">
        <f>BerM2!AI161</f>
        <v>0</v>
      </c>
      <c r="M161" s="77">
        <f>BerM2!AJ161</f>
        <v>0</v>
      </c>
      <c r="N161" s="77">
        <f>BerM2!AK161</f>
        <v>0</v>
      </c>
      <c r="O161" s="77">
        <f>BerM2!AL161</f>
        <v>0</v>
      </c>
      <c r="P161" s="77">
        <f>BerM2!AM161</f>
        <v>0</v>
      </c>
      <c r="Q161" s="78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2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BerM2!AC162</f>
        <v>0</v>
      </c>
      <c r="I162" s="77">
        <f>BerM2!AE162</f>
        <v>0</v>
      </c>
      <c r="J162" s="77">
        <f>BerM2!AF162</f>
        <v>0</v>
      </c>
      <c r="K162" s="77">
        <f>BerM2!AH162</f>
        <v>0</v>
      </c>
      <c r="L162" s="77">
        <f>BerM2!AI162</f>
        <v>0</v>
      </c>
      <c r="M162" s="77">
        <f>BerM2!AJ162</f>
        <v>0</v>
      </c>
      <c r="N162" s="77">
        <f>BerM2!AK162</f>
        <v>0</v>
      </c>
      <c r="O162" s="77">
        <f>BerM2!AL162</f>
        <v>0</v>
      </c>
      <c r="P162" s="77">
        <f>BerM2!AM162</f>
        <v>0</v>
      </c>
      <c r="Q162" s="78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2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BerM2!AC163</f>
        <v>0</v>
      </c>
      <c r="I163" s="77">
        <f>BerM2!AE163</f>
        <v>0</v>
      </c>
      <c r="J163" s="77">
        <f>BerM2!AF163</f>
        <v>0</v>
      </c>
      <c r="K163" s="77">
        <f>BerM2!AH163</f>
        <v>0</v>
      </c>
      <c r="L163" s="77">
        <f>BerM2!AI163</f>
        <v>0</v>
      </c>
      <c r="M163" s="77">
        <f>BerM2!AJ163</f>
        <v>0</v>
      </c>
      <c r="N163" s="77">
        <f>BerM2!AK163</f>
        <v>0</v>
      </c>
      <c r="O163" s="77">
        <f>BerM2!AL163</f>
        <v>0</v>
      </c>
      <c r="P163" s="77">
        <f>BerM2!AM163</f>
        <v>0</v>
      </c>
      <c r="Q163" s="78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2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BerM2!AC164</f>
        <v>0</v>
      </c>
      <c r="I164" s="77">
        <f>BerM2!AE164</f>
        <v>0</v>
      </c>
      <c r="J164" s="77">
        <f>BerM2!AF164</f>
        <v>0</v>
      </c>
      <c r="K164" s="77">
        <f>BerM2!AH164</f>
        <v>0</v>
      </c>
      <c r="L164" s="77">
        <f>BerM2!AI164</f>
        <v>0</v>
      </c>
      <c r="M164" s="77">
        <f>BerM2!AJ164</f>
        <v>0</v>
      </c>
      <c r="N164" s="77">
        <f>BerM2!AK164</f>
        <v>0</v>
      </c>
      <c r="O164" s="77">
        <f>BerM2!AL164</f>
        <v>0</v>
      </c>
      <c r="P164" s="77">
        <f>BerM2!AM164</f>
        <v>0</v>
      </c>
      <c r="Q164" s="78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2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BerM2!AC165</f>
        <v>0</v>
      </c>
      <c r="I165" s="77">
        <f>BerM2!AE165</f>
        <v>0</v>
      </c>
      <c r="J165" s="77">
        <f>BerM2!AF165</f>
        <v>0</v>
      </c>
      <c r="K165" s="77">
        <f>BerM2!AH165</f>
        <v>0</v>
      </c>
      <c r="L165" s="77">
        <f>BerM2!AI165</f>
        <v>0</v>
      </c>
      <c r="M165" s="77">
        <f>BerM2!AJ165</f>
        <v>0</v>
      </c>
      <c r="N165" s="77">
        <f>BerM2!AK165</f>
        <v>0</v>
      </c>
      <c r="O165" s="77">
        <f>BerM2!AL165</f>
        <v>0</v>
      </c>
      <c r="P165" s="77">
        <f>BerM2!AM165</f>
        <v>0</v>
      </c>
      <c r="Q165" s="78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2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BerM2!AC166</f>
        <v>0</v>
      </c>
      <c r="I166" s="77">
        <f>BerM2!AE166</f>
        <v>0</v>
      </c>
      <c r="J166" s="77">
        <f>BerM2!AF166</f>
        <v>0</v>
      </c>
      <c r="K166" s="77">
        <f>BerM2!AH166</f>
        <v>0</v>
      </c>
      <c r="L166" s="77">
        <f>BerM2!AI166</f>
        <v>0</v>
      </c>
      <c r="M166" s="77">
        <f>BerM2!AJ166</f>
        <v>0</v>
      </c>
      <c r="N166" s="77">
        <f>BerM2!AK166</f>
        <v>0</v>
      </c>
      <c r="O166" s="77">
        <f>BerM2!AL166</f>
        <v>0</v>
      </c>
      <c r="P166" s="77">
        <f>BerM2!AM166</f>
        <v>0</v>
      </c>
      <c r="Q166" s="78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2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BerM2!AC167</f>
        <v>0</v>
      </c>
      <c r="I167" s="77">
        <f>BerM2!AE167</f>
        <v>0</v>
      </c>
      <c r="J167" s="77">
        <f>BerM2!AF167</f>
        <v>0</v>
      </c>
      <c r="K167" s="77">
        <f>BerM2!AH167</f>
        <v>0</v>
      </c>
      <c r="L167" s="77">
        <f>BerM2!AI167</f>
        <v>0</v>
      </c>
      <c r="M167" s="77">
        <f>BerM2!AJ167</f>
        <v>0</v>
      </c>
      <c r="N167" s="77">
        <f>BerM2!AK167</f>
        <v>0</v>
      </c>
      <c r="O167" s="77">
        <f>BerM2!AL167</f>
        <v>0</v>
      </c>
      <c r="P167" s="77">
        <f>BerM2!AM167</f>
        <v>0</v>
      </c>
      <c r="Q167" s="78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2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BerM2!AC168</f>
        <v>0</v>
      </c>
      <c r="I168" s="77">
        <f>BerM2!AE168</f>
        <v>0</v>
      </c>
      <c r="J168" s="77">
        <f>BerM2!AF168</f>
        <v>0</v>
      </c>
      <c r="K168" s="77">
        <f>BerM2!AH168</f>
        <v>0</v>
      </c>
      <c r="L168" s="77">
        <f>BerM2!AI168</f>
        <v>0</v>
      </c>
      <c r="M168" s="77">
        <f>BerM2!AJ168</f>
        <v>0</v>
      </c>
      <c r="N168" s="77">
        <f>BerM2!AK168</f>
        <v>0</v>
      </c>
      <c r="O168" s="77">
        <f>BerM2!AL168</f>
        <v>0</v>
      </c>
      <c r="P168" s="77">
        <f>BerM2!AM168</f>
        <v>0</v>
      </c>
      <c r="Q168" s="78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2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BerM2!AC169</f>
        <v>0</v>
      </c>
      <c r="I169" s="77">
        <f>BerM2!AE169</f>
        <v>0</v>
      </c>
      <c r="J169" s="77">
        <f>BerM2!AF169</f>
        <v>0</v>
      </c>
      <c r="K169" s="77">
        <f>BerM2!AH169</f>
        <v>0</v>
      </c>
      <c r="L169" s="77">
        <f>BerM2!AI169</f>
        <v>0</v>
      </c>
      <c r="M169" s="77">
        <f>BerM2!AJ169</f>
        <v>0</v>
      </c>
      <c r="N169" s="77">
        <f>BerM2!AK169</f>
        <v>0</v>
      </c>
      <c r="O169" s="77">
        <f>BerM2!AL169</f>
        <v>0</v>
      </c>
      <c r="P169" s="77">
        <f>BerM2!AM169</f>
        <v>0</v>
      </c>
      <c r="Q169" s="78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2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BerM2!AC170</f>
        <v>0</v>
      </c>
      <c r="I170" s="77">
        <f>BerM2!AE170</f>
        <v>0</v>
      </c>
      <c r="J170" s="77">
        <f>BerM2!AF170</f>
        <v>0</v>
      </c>
      <c r="K170" s="77">
        <f>BerM2!AH170</f>
        <v>0</v>
      </c>
      <c r="L170" s="77">
        <f>BerM2!AI170</f>
        <v>0</v>
      </c>
      <c r="M170" s="77">
        <f>BerM2!AJ170</f>
        <v>0</v>
      </c>
      <c r="N170" s="77">
        <f>BerM2!AK170</f>
        <v>0</v>
      </c>
      <c r="O170" s="77">
        <f>BerM2!AL170</f>
        <v>0</v>
      </c>
      <c r="P170" s="77">
        <f>BerM2!AM170</f>
        <v>0</v>
      </c>
      <c r="Q170" s="78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2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BerM2!AC171</f>
        <v>0</v>
      </c>
      <c r="I171" s="77">
        <f>BerM2!AE171</f>
        <v>0</v>
      </c>
      <c r="J171" s="77">
        <f>BerM2!AF171</f>
        <v>0</v>
      </c>
      <c r="K171" s="77">
        <f>BerM2!AH171</f>
        <v>0</v>
      </c>
      <c r="L171" s="77">
        <f>BerM2!AI171</f>
        <v>0</v>
      </c>
      <c r="M171" s="77">
        <f>BerM2!AJ171</f>
        <v>0</v>
      </c>
      <c r="N171" s="77">
        <f>BerM2!AK171</f>
        <v>0</v>
      </c>
      <c r="O171" s="77">
        <f>BerM2!AL171</f>
        <v>0</v>
      </c>
      <c r="P171" s="77">
        <f>BerM2!AM171</f>
        <v>0</v>
      </c>
      <c r="Q171" s="78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2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BerM2!AC172</f>
        <v>0</v>
      </c>
      <c r="I172" s="77">
        <f>BerM2!AE172</f>
        <v>0</v>
      </c>
      <c r="J172" s="77">
        <f>BerM2!AF172</f>
        <v>0</v>
      </c>
      <c r="K172" s="77">
        <f>BerM2!AH172</f>
        <v>0</v>
      </c>
      <c r="L172" s="77">
        <f>BerM2!AI172</f>
        <v>0</v>
      </c>
      <c r="M172" s="77">
        <f>BerM2!AJ172</f>
        <v>0</v>
      </c>
      <c r="N172" s="77">
        <f>BerM2!AK172</f>
        <v>0</v>
      </c>
      <c r="O172" s="77">
        <f>BerM2!AL172</f>
        <v>0</v>
      </c>
      <c r="P172" s="77">
        <f>BerM2!AM172</f>
        <v>0</v>
      </c>
      <c r="Q172" s="78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2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BerM2!AC173</f>
        <v>0</v>
      </c>
      <c r="I173" s="77">
        <f>BerM2!AE173</f>
        <v>0</v>
      </c>
      <c r="J173" s="77">
        <f>BerM2!AF173</f>
        <v>0</v>
      </c>
      <c r="K173" s="77">
        <f>BerM2!AH173</f>
        <v>0</v>
      </c>
      <c r="L173" s="77">
        <f>BerM2!AI173</f>
        <v>0</v>
      </c>
      <c r="M173" s="77">
        <f>BerM2!AJ173</f>
        <v>0</v>
      </c>
      <c r="N173" s="77">
        <f>BerM2!AK173</f>
        <v>0</v>
      </c>
      <c r="O173" s="77">
        <f>BerM2!AL173</f>
        <v>0</v>
      </c>
      <c r="P173" s="77">
        <f>BerM2!AM173</f>
        <v>0</v>
      </c>
      <c r="Q173" s="78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2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BerM2!AC174</f>
        <v>0</v>
      </c>
      <c r="I174" s="77">
        <f>BerM2!AE174</f>
        <v>0</v>
      </c>
      <c r="J174" s="77">
        <f>BerM2!AF174</f>
        <v>0</v>
      </c>
      <c r="K174" s="77">
        <f>BerM2!AH174</f>
        <v>0</v>
      </c>
      <c r="L174" s="77">
        <f>BerM2!AI174</f>
        <v>0</v>
      </c>
      <c r="M174" s="77">
        <f>BerM2!AJ174</f>
        <v>0</v>
      </c>
      <c r="N174" s="77">
        <f>BerM2!AK174</f>
        <v>0</v>
      </c>
      <c r="O174" s="77">
        <f>BerM2!AL174</f>
        <v>0</v>
      </c>
      <c r="P174" s="77">
        <f>BerM2!AM174</f>
        <v>0</v>
      </c>
      <c r="Q174" s="78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2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BerM2!AC175</f>
        <v>0</v>
      </c>
      <c r="I175" s="77">
        <f>BerM2!AE175</f>
        <v>0</v>
      </c>
      <c r="J175" s="77">
        <f>BerM2!AF175</f>
        <v>0</v>
      </c>
      <c r="K175" s="77">
        <f>BerM2!AH175</f>
        <v>0</v>
      </c>
      <c r="L175" s="77">
        <f>BerM2!AI175</f>
        <v>0</v>
      </c>
      <c r="M175" s="77">
        <f>BerM2!AJ175</f>
        <v>0</v>
      </c>
      <c r="N175" s="77">
        <f>BerM2!AK175</f>
        <v>0</v>
      </c>
      <c r="O175" s="77">
        <f>BerM2!AL175</f>
        <v>0</v>
      </c>
      <c r="P175" s="77">
        <f>BerM2!AM175</f>
        <v>0</v>
      </c>
      <c r="Q175" s="78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2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BerM2!AC176</f>
        <v>0</v>
      </c>
      <c r="I176" s="77">
        <f>BerM2!AE176</f>
        <v>0</v>
      </c>
      <c r="J176" s="77">
        <f>BerM2!AF176</f>
        <v>0</v>
      </c>
      <c r="K176" s="77">
        <f>BerM2!AH176</f>
        <v>0</v>
      </c>
      <c r="L176" s="77">
        <f>BerM2!AI176</f>
        <v>0</v>
      </c>
      <c r="M176" s="77">
        <f>BerM2!AJ176</f>
        <v>0</v>
      </c>
      <c r="N176" s="77">
        <f>BerM2!AK176</f>
        <v>0</v>
      </c>
      <c r="O176" s="77">
        <f>BerM2!AL176</f>
        <v>0</v>
      </c>
      <c r="P176" s="77">
        <f>BerM2!AM176</f>
        <v>0</v>
      </c>
      <c r="Q176" s="78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2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BerM2!AC177</f>
        <v>0</v>
      </c>
      <c r="I177" s="77">
        <f>BerM2!AE177</f>
        <v>0</v>
      </c>
      <c r="J177" s="77">
        <f>BerM2!AF177</f>
        <v>0</v>
      </c>
      <c r="K177" s="77">
        <f>BerM2!AH177</f>
        <v>0</v>
      </c>
      <c r="L177" s="77">
        <f>BerM2!AI177</f>
        <v>0</v>
      </c>
      <c r="M177" s="77">
        <f>BerM2!AJ177</f>
        <v>0</v>
      </c>
      <c r="N177" s="77">
        <f>BerM2!AK177</f>
        <v>0</v>
      </c>
      <c r="O177" s="77">
        <f>BerM2!AL177</f>
        <v>0</v>
      </c>
      <c r="P177" s="77">
        <f>BerM2!AM177</f>
        <v>0</v>
      </c>
      <c r="Q177" s="78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2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BerM2!AC178</f>
        <v>0</v>
      </c>
      <c r="I178" s="77">
        <f>BerM2!AE178</f>
        <v>0</v>
      </c>
      <c r="J178" s="77">
        <f>BerM2!AF178</f>
        <v>0</v>
      </c>
      <c r="K178" s="77">
        <f>BerM2!AH178</f>
        <v>0</v>
      </c>
      <c r="L178" s="77">
        <f>BerM2!AI178</f>
        <v>0</v>
      </c>
      <c r="M178" s="77">
        <f>BerM2!AJ178</f>
        <v>0</v>
      </c>
      <c r="N178" s="77">
        <f>BerM2!AK178</f>
        <v>0</v>
      </c>
      <c r="O178" s="77">
        <f>BerM2!AL178</f>
        <v>0</v>
      </c>
      <c r="P178" s="77">
        <f>BerM2!AM178</f>
        <v>0</v>
      </c>
      <c r="Q178" s="78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2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BerM2!AC179</f>
        <v>0</v>
      </c>
      <c r="I179" s="77">
        <f>BerM2!AE179</f>
        <v>0</v>
      </c>
      <c r="J179" s="77">
        <f>BerM2!AF179</f>
        <v>0</v>
      </c>
      <c r="K179" s="77">
        <f>BerM2!AH179</f>
        <v>0</v>
      </c>
      <c r="L179" s="77">
        <f>BerM2!AI179</f>
        <v>0</v>
      </c>
      <c r="M179" s="77">
        <f>BerM2!AJ179</f>
        <v>0</v>
      </c>
      <c r="N179" s="77">
        <f>BerM2!AK179</f>
        <v>0</v>
      </c>
      <c r="O179" s="77">
        <f>BerM2!AL179</f>
        <v>0</v>
      </c>
      <c r="P179" s="77">
        <f>BerM2!AM179</f>
        <v>0</v>
      </c>
      <c r="Q179" s="78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2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BerM2!AC180</f>
        <v>0</v>
      </c>
      <c r="I180" s="77">
        <f>BerM2!AE180</f>
        <v>0</v>
      </c>
      <c r="J180" s="77">
        <f>BerM2!AF180</f>
        <v>0</v>
      </c>
      <c r="K180" s="77">
        <f>BerM2!AH180</f>
        <v>0</v>
      </c>
      <c r="L180" s="77">
        <f>BerM2!AI180</f>
        <v>0</v>
      </c>
      <c r="M180" s="77">
        <f>BerM2!AJ180</f>
        <v>0</v>
      </c>
      <c r="N180" s="77">
        <f>BerM2!AK180</f>
        <v>0</v>
      </c>
      <c r="O180" s="77">
        <f>BerM2!AL180</f>
        <v>0</v>
      </c>
      <c r="P180" s="77">
        <f>BerM2!AM180</f>
        <v>0</v>
      </c>
      <c r="Q180" s="78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2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BerM2!AC181</f>
        <v>0</v>
      </c>
      <c r="I181" s="77">
        <f>BerM2!AE181</f>
        <v>0</v>
      </c>
      <c r="J181" s="77">
        <f>BerM2!AF181</f>
        <v>0</v>
      </c>
      <c r="K181" s="77">
        <f>BerM2!AH181</f>
        <v>0</v>
      </c>
      <c r="L181" s="77">
        <f>BerM2!AI181</f>
        <v>0</v>
      </c>
      <c r="M181" s="77">
        <f>BerM2!AJ181</f>
        <v>0</v>
      </c>
      <c r="N181" s="77">
        <f>BerM2!AK181</f>
        <v>0</v>
      </c>
      <c r="O181" s="77">
        <f>BerM2!AL181</f>
        <v>0</v>
      </c>
      <c r="P181" s="77">
        <f>BerM2!AM181</f>
        <v>0</v>
      </c>
      <c r="Q181" s="78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2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BerM2!AC182</f>
        <v>0</v>
      </c>
      <c r="I182" s="77">
        <f>BerM2!AE182</f>
        <v>0</v>
      </c>
      <c r="J182" s="77">
        <f>BerM2!AF182</f>
        <v>0</v>
      </c>
      <c r="K182" s="77">
        <f>BerM2!AH182</f>
        <v>0</v>
      </c>
      <c r="L182" s="77">
        <f>BerM2!AI182</f>
        <v>0</v>
      </c>
      <c r="M182" s="77">
        <f>BerM2!AJ182</f>
        <v>0</v>
      </c>
      <c r="N182" s="77">
        <f>BerM2!AK182</f>
        <v>0</v>
      </c>
      <c r="O182" s="77">
        <f>BerM2!AL182</f>
        <v>0</v>
      </c>
      <c r="P182" s="77">
        <f>BerM2!AM182</f>
        <v>0</v>
      </c>
      <c r="Q182" s="78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2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BerM2!AC183</f>
        <v>0</v>
      </c>
      <c r="I183" s="77">
        <f>BerM2!AE183</f>
        <v>0</v>
      </c>
      <c r="J183" s="77">
        <f>BerM2!AF183</f>
        <v>0</v>
      </c>
      <c r="K183" s="77">
        <f>BerM2!AH183</f>
        <v>0</v>
      </c>
      <c r="L183" s="77">
        <f>BerM2!AI183</f>
        <v>0</v>
      </c>
      <c r="M183" s="77">
        <f>BerM2!AJ183</f>
        <v>0</v>
      </c>
      <c r="N183" s="77">
        <f>BerM2!AK183</f>
        <v>0</v>
      </c>
      <c r="O183" s="77">
        <f>BerM2!AL183</f>
        <v>0</v>
      </c>
      <c r="P183" s="77">
        <f>BerM2!AM183</f>
        <v>0</v>
      </c>
      <c r="Q183" s="78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2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BerM2!AC184</f>
        <v>0</v>
      </c>
      <c r="I184" s="77">
        <f>BerM2!AE184</f>
        <v>0</v>
      </c>
      <c r="J184" s="77">
        <f>BerM2!AF184</f>
        <v>0</v>
      </c>
      <c r="K184" s="77">
        <f>BerM2!AH184</f>
        <v>0</v>
      </c>
      <c r="L184" s="77">
        <f>BerM2!AI184</f>
        <v>0</v>
      </c>
      <c r="M184" s="77">
        <f>BerM2!AJ184</f>
        <v>0</v>
      </c>
      <c r="N184" s="77">
        <f>BerM2!AK184</f>
        <v>0</v>
      </c>
      <c r="O184" s="77">
        <f>BerM2!AL184</f>
        <v>0</v>
      </c>
      <c r="P184" s="77">
        <f>BerM2!AM184</f>
        <v>0</v>
      </c>
      <c r="Q184" s="78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2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BerM2!AC185</f>
        <v>0</v>
      </c>
      <c r="I185" s="77">
        <f>BerM2!AE185</f>
        <v>0</v>
      </c>
      <c r="J185" s="77">
        <f>BerM2!AF185</f>
        <v>0</v>
      </c>
      <c r="K185" s="77">
        <f>BerM2!AH185</f>
        <v>0</v>
      </c>
      <c r="L185" s="77">
        <f>BerM2!AI185</f>
        <v>0</v>
      </c>
      <c r="M185" s="77">
        <f>BerM2!AJ185</f>
        <v>0</v>
      </c>
      <c r="N185" s="77">
        <f>BerM2!AK185</f>
        <v>0</v>
      </c>
      <c r="O185" s="77">
        <f>BerM2!AL185</f>
        <v>0</v>
      </c>
      <c r="P185" s="77">
        <f>BerM2!AM185</f>
        <v>0</v>
      </c>
      <c r="Q185" s="78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2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BerM2!AC186</f>
        <v>0</v>
      </c>
      <c r="I186" s="77">
        <f>BerM2!AE186</f>
        <v>0</v>
      </c>
      <c r="J186" s="77">
        <f>BerM2!AF186</f>
        <v>0</v>
      </c>
      <c r="K186" s="77">
        <f>BerM2!AH186</f>
        <v>0</v>
      </c>
      <c r="L186" s="77">
        <f>BerM2!AI186</f>
        <v>0</v>
      </c>
      <c r="M186" s="77">
        <f>BerM2!AJ186</f>
        <v>0</v>
      </c>
      <c r="N186" s="77">
        <f>BerM2!AK186</f>
        <v>0</v>
      </c>
      <c r="O186" s="77">
        <f>BerM2!AL186</f>
        <v>0</v>
      </c>
      <c r="P186" s="77">
        <f>BerM2!AM186</f>
        <v>0</v>
      </c>
      <c r="Q186" s="78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2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BerM2!AC187</f>
        <v>0</v>
      </c>
      <c r="I187" s="77">
        <f>BerM2!AE187</f>
        <v>0</v>
      </c>
      <c r="J187" s="77">
        <f>BerM2!AF187</f>
        <v>0</v>
      </c>
      <c r="K187" s="77">
        <f>BerM2!AH187</f>
        <v>0</v>
      </c>
      <c r="L187" s="77">
        <f>BerM2!AI187</f>
        <v>0</v>
      </c>
      <c r="M187" s="77">
        <f>BerM2!AJ187</f>
        <v>0</v>
      </c>
      <c r="N187" s="77">
        <f>BerM2!AK187</f>
        <v>0</v>
      </c>
      <c r="O187" s="77">
        <f>BerM2!AL187</f>
        <v>0</v>
      </c>
      <c r="P187" s="77">
        <f>BerM2!AM187</f>
        <v>0</v>
      </c>
      <c r="Q187" s="78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2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BerM2!AC188</f>
        <v>0</v>
      </c>
      <c r="I188" s="77">
        <f>BerM2!AE188</f>
        <v>0</v>
      </c>
      <c r="J188" s="77">
        <f>BerM2!AF188</f>
        <v>0</v>
      </c>
      <c r="K188" s="77">
        <f>BerM2!AH188</f>
        <v>0</v>
      </c>
      <c r="L188" s="77">
        <f>BerM2!AI188</f>
        <v>0</v>
      </c>
      <c r="M188" s="77">
        <f>BerM2!AJ188</f>
        <v>0</v>
      </c>
      <c r="N188" s="77">
        <f>BerM2!AK188</f>
        <v>0</v>
      </c>
      <c r="O188" s="77">
        <f>BerM2!AL188</f>
        <v>0</v>
      </c>
      <c r="P188" s="77">
        <f>BerM2!AM188</f>
        <v>0</v>
      </c>
      <c r="Q188" s="78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2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BerM2!AC189</f>
        <v>0</v>
      </c>
      <c r="I189" s="77">
        <f>BerM2!AE189</f>
        <v>0</v>
      </c>
      <c r="J189" s="77">
        <f>BerM2!AF189</f>
        <v>0</v>
      </c>
      <c r="K189" s="77">
        <f>BerM2!AH189</f>
        <v>0</v>
      </c>
      <c r="L189" s="77">
        <f>BerM2!AI189</f>
        <v>0</v>
      </c>
      <c r="M189" s="77">
        <f>BerM2!AJ189</f>
        <v>0</v>
      </c>
      <c r="N189" s="77">
        <f>BerM2!AK189</f>
        <v>0</v>
      </c>
      <c r="O189" s="77">
        <f>BerM2!AL189</f>
        <v>0</v>
      </c>
      <c r="P189" s="77">
        <f>BerM2!AM189</f>
        <v>0</v>
      </c>
      <c r="Q189" s="78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2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BerM2!AC190</f>
        <v>0</v>
      </c>
      <c r="I190" s="77">
        <f>BerM2!AE190</f>
        <v>0</v>
      </c>
      <c r="J190" s="77">
        <f>BerM2!AF190</f>
        <v>0</v>
      </c>
      <c r="K190" s="77">
        <f>BerM2!AH190</f>
        <v>0</v>
      </c>
      <c r="L190" s="77">
        <f>BerM2!AI190</f>
        <v>0</v>
      </c>
      <c r="M190" s="77">
        <f>BerM2!AJ190</f>
        <v>0</v>
      </c>
      <c r="N190" s="77">
        <f>BerM2!AK190</f>
        <v>0</v>
      </c>
      <c r="O190" s="77">
        <f>BerM2!AL190</f>
        <v>0</v>
      </c>
      <c r="P190" s="77">
        <f>BerM2!AM190</f>
        <v>0</v>
      </c>
      <c r="Q190" s="78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2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BerM2!AC191</f>
        <v>0</v>
      </c>
      <c r="I191" s="77">
        <f>BerM2!AE191</f>
        <v>0</v>
      </c>
      <c r="J191" s="77">
        <f>BerM2!AF191</f>
        <v>0</v>
      </c>
      <c r="K191" s="77">
        <f>BerM2!AH191</f>
        <v>0</v>
      </c>
      <c r="L191" s="77">
        <f>BerM2!AI191</f>
        <v>0</v>
      </c>
      <c r="M191" s="77">
        <f>BerM2!AJ191</f>
        <v>0</v>
      </c>
      <c r="N191" s="77">
        <f>BerM2!AK191</f>
        <v>0</v>
      </c>
      <c r="O191" s="77">
        <f>BerM2!AL191</f>
        <v>0</v>
      </c>
      <c r="P191" s="77">
        <f>BerM2!AM191</f>
        <v>0</v>
      </c>
      <c r="Q191" s="78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2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BerM2!AC192</f>
        <v>0</v>
      </c>
      <c r="I192" s="77">
        <f>BerM2!AE192</f>
        <v>0</v>
      </c>
      <c r="J192" s="77">
        <f>BerM2!AF192</f>
        <v>0</v>
      </c>
      <c r="K192" s="77">
        <f>BerM2!AH192</f>
        <v>0</v>
      </c>
      <c r="L192" s="77">
        <f>BerM2!AI192</f>
        <v>0</v>
      </c>
      <c r="M192" s="77">
        <f>BerM2!AJ192</f>
        <v>0</v>
      </c>
      <c r="N192" s="77">
        <f>BerM2!AK192</f>
        <v>0</v>
      </c>
      <c r="O192" s="77">
        <f>BerM2!AL192</f>
        <v>0</v>
      </c>
      <c r="P192" s="77">
        <f>BerM2!AM192</f>
        <v>0</v>
      </c>
      <c r="Q192" s="78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2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BerM2!AC193</f>
        <v>0</v>
      </c>
      <c r="I193" s="77">
        <f>BerM2!AE193</f>
        <v>0</v>
      </c>
      <c r="J193" s="77">
        <f>BerM2!AF193</f>
        <v>0</v>
      </c>
      <c r="K193" s="77">
        <f>BerM2!AH193</f>
        <v>0</v>
      </c>
      <c r="L193" s="77">
        <f>BerM2!AI193</f>
        <v>0</v>
      </c>
      <c r="M193" s="77">
        <f>BerM2!AJ193</f>
        <v>0</v>
      </c>
      <c r="N193" s="77">
        <f>BerM2!AK193</f>
        <v>0</v>
      </c>
      <c r="O193" s="77">
        <f>BerM2!AL193</f>
        <v>0</v>
      </c>
      <c r="P193" s="77">
        <f>BerM2!AM193</f>
        <v>0</v>
      </c>
      <c r="Q193" s="78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2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BerM2!AC194</f>
        <v>0</v>
      </c>
      <c r="I194" s="77">
        <f>BerM2!AE194</f>
        <v>0</v>
      </c>
      <c r="J194" s="77">
        <f>BerM2!AF194</f>
        <v>0</v>
      </c>
      <c r="K194" s="77">
        <f>BerM2!AH194</f>
        <v>0</v>
      </c>
      <c r="L194" s="77">
        <f>BerM2!AI194</f>
        <v>0</v>
      </c>
      <c r="M194" s="77">
        <f>BerM2!AJ194</f>
        <v>0</v>
      </c>
      <c r="N194" s="77">
        <f>BerM2!AK194</f>
        <v>0</v>
      </c>
      <c r="O194" s="77">
        <f>BerM2!AL194</f>
        <v>0</v>
      </c>
      <c r="P194" s="77">
        <f>BerM2!AM194</f>
        <v>0</v>
      </c>
      <c r="Q194" s="78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2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BerM2!AC195</f>
        <v>0</v>
      </c>
      <c r="I195" s="77">
        <f>BerM2!AE195</f>
        <v>0</v>
      </c>
      <c r="J195" s="77">
        <f>BerM2!AF195</f>
        <v>0</v>
      </c>
      <c r="K195" s="77">
        <f>BerM2!AH195</f>
        <v>0</v>
      </c>
      <c r="L195" s="77">
        <f>BerM2!AI195</f>
        <v>0</v>
      </c>
      <c r="M195" s="77">
        <f>BerM2!AJ195</f>
        <v>0</v>
      </c>
      <c r="N195" s="77">
        <f>BerM2!AK195</f>
        <v>0</v>
      </c>
      <c r="O195" s="77">
        <f>BerM2!AL195</f>
        <v>0</v>
      </c>
      <c r="P195" s="77">
        <f>BerM2!AM195</f>
        <v>0</v>
      </c>
      <c r="Q195" s="78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2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BerM2!AC196</f>
        <v>0</v>
      </c>
      <c r="I196" s="77">
        <f>BerM2!AE196</f>
        <v>0</v>
      </c>
      <c r="J196" s="77">
        <f>BerM2!AF196</f>
        <v>0</v>
      </c>
      <c r="K196" s="77">
        <f>BerM2!AH196</f>
        <v>0</v>
      </c>
      <c r="L196" s="77">
        <f>BerM2!AI196</f>
        <v>0</v>
      </c>
      <c r="M196" s="77">
        <f>BerM2!AJ196</f>
        <v>0</v>
      </c>
      <c r="N196" s="77">
        <f>BerM2!AK196</f>
        <v>0</v>
      </c>
      <c r="O196" s="77">
        <f>BerM2!AL196</f>
        <v>0</v>
      </c>
      <c r="P196" s="77">
        <f>BerM2!AM196</f>
        <v>0</v>
      </c>
      <c r="Q196" s="78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2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BerM2!AC197</f>
        <v>0</v>
      </c>
      <c r="I197" s="77">
        <f>BerM2!AE197</f>
        <v>0</v>
      </c>
      <c r="J197" s="77">
        <f>BerM2!AF197</f>
        <v>0</v>
      </c>
      <c r="K197" s="77">
        <f>BerM2!AH197</f>
        <v>0</v>
      </c>
      <c r="L197" s="77">
        <f>BerM2!AI197</f>
        <v>0</v>
      </c>
      <c r="M197" s="77">
        <f>BerM2!AJ197</f>
        <v>0</v>
      </c>
      <c r="N197" s="77">
        <f>BerM2!AK197</f>
        <v>0</v>
      </c>
      <c r="O197" s="77">
        <f>BerM2!AL197</f>
        <v>0</v>
      </c>
      <c r="P197" s="77">
        <f>BerM2!AM197</f>
        <v>0</v>
      </c>
      <c r="Q197" s="78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2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BerM2!AC198</f>
        <v>0</v>
      </c>
      <c r="I198" s="77">
        <f>BerM2!AE198</f>
        <v>0</v>
      </c>
      <c r="J198" s="77">
        <f>BerM2!AF198</f>
        <v>0</v>
      </c>
      <c r="K198" s="77">
        <f>BerM2!AH198</f>
        <v>0</v>
      </c>
      <c r="L198" s="77">
        <f>BerM2!AI198</f>
        <v>0</v>
      </c>
      <c r="M198" s="77">
        <f>BerM2!AJ198</f>
        <v>0</v>
      </c>
      <c r="N198" s="77">
        <f>BerM2!AK198</f>
        <v>0</v>
      </c>
      <c r="O198" s="77">
        <f>BerM2!AL198</f>
        <v>0</v>
      </c>
      <c r="P198" s="77">
        <f>BerM2!AM198</f>
        <v>0</v>
      </c>
      <c r="Q198" s="78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2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BerM2!AC199</f>
        <v>0</v>
      </c>
      <c r="I199" s="77">
        <f>BerM2!AE199</f>
        <v>0</v>
      </c>
      <c r="J199" s="77">
        <f>BerM2!AF199</f>
        <v>0</v>
      </c>
      <c r="K199" s="77">
        <f>BerM2!AH199</f>
        <v>0</v>
      </c>
      <c r="L199" s="77">
        <f>BerM2!AI199</f>
        <v>0</v>
      </c>
      <c r="M199" s="77">
        <f>BerM2!AJ199</f>
        <v>0</v>
      </c>
      <c r="N199" s="77">
        <f>BerM2!AK199</f>
        <v>0</v>
      </c>
      <c r="O199" s="77">
        <f>BerM2!AL199</f>
        <v>0</v>
      </c>
      <c r="P199" s="77">
        <f>BerM2!AM199</f>
        <v>0</v>
      </c>
      <c r="Q199" s="78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2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BerM2!AC200</f>
        <v>0</v>
      </c>
      <c r="I200" s="77">
        <f>BerM2!AE200</f>
        <v>0</v>
      </c>
      <c r="J200" s="77">
        <f>BerM2!AF200</f>
        <v>0</v>
      </c>
      <c r="K200" s="77">
        <f>BerM2!AH200</f>
        <v>0</v>
      </c>
      <c r="L200" s="77">
        <f>BerM2!AI200</f>
        <v>0</v>
      </c>
      <c r="M200" s="77">
        <f>BerM2!AJ200</f>
        <v>0</v>
      </c>
      <c r="N200" s="77">
        <f>BerM2!AK200</f>
        <v>0</v>
      </c>
      <c r="O200" s="77">
        <f>BerM2!AL200</f>
        <v>0</v>
      </c>
      <c r="P200" s="77">
        <f>BerM2!AM200</f>
        <v>0</v>
      </c>
      <c r="Q200" s="78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2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BerM2!AC201</f>
        <v>0</v>
      </c>
      <c r="I201" s="77">
        <f>BerM2!AE201</f>
        <v>0</v>
      </c>
      <c r="J201" s="77">
        <f>BerM2!AF201</f>
        <v>0</v>
      </c>
      <c r="K201" s="77">
        <f>BerM2!AH201</f>
        <v>0</v>
      </c>
      <c r="L201" s="77">
        <f>BerM2!AI201</f>
        <v>0</v>
      </c>
      <c r="M201" s="77">
        <f>BerM2!AJ201</f>
        <v>0</v>
      </c>
      <c r="N201" s="77">
        <f>BerM2!AK201</f>
        <v>0</v>
      </c>
      <c r="O201" s="77">
        <f>BerM2!AL201</f>
        <v>0</v>
      </c>
      <c r="P201" s="77">
        <f>BerM2!AM201</f>
        <v>0</v>
      </c>
      <c r="Q201" s="78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2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BerM2!AC202</f>
        <v>0</v>
      </c>
      <c r="I202" s="77">
        <f>BerM2!AE202</f>
        <v>0</v>
      </c>
      <c r="J202" s="77">
        <f>BerM2!AF202</f>
        <v>0</v>
      </c>
      <c r="K202" s="77">
        <f>BerM2!AH202</f>
        <v>0</v>
      </c>
      <c r="L202" s="77">
        <f>BerM2!AI202</f>
        <v>0</v>
      </c>
      <c r="M202" s="77">
        <f>BerM2!AJ202</f>
        <v>0</v>
      </c>
      <c r="N202" s="77">
        <f>BerM2!AK202</f>
        <v>0</v>
      </c>
      <c r="O202" s="77">
        <f>BerM2!AL202</f>
        <v>0</v>
      </c>
      <c r="P202" s="77">
        <f>BerM2!AM202</f>
        <v>0</v>
      </c>
      <c r="Q202" s="78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2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BerM2!AC203</f>
        <v>0</v>
      </c>
      <c r="I203" s="77">
        <f>BerM2!AE203</f>
        <v>0</v>
      </c>
      <c r="J203" s="77">
        <f>BerM2!AF203</f>
        <v>0</v>
      </c>
      <c r="K203" s="77">
        <f>BerM2!AH203</f>
        <v>0</v>
      </c>
      <c r="L203" s="77">
        <f>BerM2!AI203</f>
        <v>0</v>
      </c>
      <c r="M203" s="77">
        <f>BerM2!AJ203</f>
        <v>0</v>
      </c>
      <c r="N203" s="77">
        <f>BerM2!AK203</f>
        <v>0</v>
      </c>
      <c r="O203" s="77">
        <f>BerM2!AL203</f>
        <v>0</v>
      </c>
      <c r="P203" s="77">
        <f>BerM2!AM203</f>
        <v>0</v>
      </c>
      <c r="Q203" s="78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2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BerM2!AC204</f>
        <v>0</v>
      </c>
      <c r="I204" s="77">
        <f>BerM2!AE204</f>
        <v>0</v>
      </c>
      <c r="J204" s="77">
        <f>BerM2!AF204</f>
        <v>0</v>
      </c>
      <c r="K204" s="77">
        <f>BerM2!AH204</f>
        <v>0</v>
      </c>
      <c r="L204" s="77">
        <f>BerM2!AI204</f>
        <v>0</v>
      </c>
      <c r="M204" s="77">
        <f>BerM2!AJ204</f>
        <v>0</v>
      </c>
      <c r="N204" s="77">
        <f>BerM2!AK204</f>
        <v>0</v>
      </c>
      <c r="O204" s="77">
        <f>BerM2!AL204</f>
        <v>0</v>
      </c>
      <c r="P204" s="77">
        <f>BerM2!AM204</f>
        <v>0</v>
      </c>
      <c r="Q204" s="78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2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BerM2!AC205</f>
        <v>0</v>
      </c>
      <c r="I205" s="77">
        <f>BerM2!AE205</f>
        <v>0</v>
      </c>
      <c r="J205" s="77">
        <f>BerM2!AF205</f>
        <v>0</v>
      </c>
      <c r="K205" s="77">
        <f>BerM2!AH205</f>
        <v>0</v>
      </c>
      <c r="L205" s="77">
        <f>BerM2!AI205</f>
        <v>0</v>
      </c>
      <c r="M205" s="77">
        <f>BerM2!AJ205</f>
        <v>0</v>
      </c>
      <c r="N205" s="77">
        <f>BerM2!AK205</f>
        <v>0</v>
      </c>
      <c r="O205" s="77">
        <f>BerM2!AL205</f>
        <v>0</v>
      </c>
      <c r="P205" s="77">
        <f>BerM2!AM205</f>
        <v>0</v>
      </c>
      <c r="Q205" s="78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2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BerM2!AC206</f>
        <v>0</v>
      </c>
      <c r="I206" s="77">
        <f>BerM2!AE206</f>
        <v>0</v>
      </c>
      <c r="J206" s="77">
        <f>BerM2!AF206</f>
        <v>0</v>
      </c>
      <c r="K206" s="77">
        <f>BerM2!AH206</f>
        <v>0</v>
      </c>
      <c r="L206" s="77">
        <f>BerM2!AI206</f>
        <v>0</v>
      </c>
      <c r="M206" s="77">
        <f>BerM2!AJ206</f>
        <v>0</v>
      </c>
      <c r="N206" s="77">
        <f>BerM2!AK206</f>
        <v>0</v>
      </c>
      <c r="O206" s="77">
        <f>BerM2!AL206</f>
        <v>0</v>
      </c>
      <c r="P206" s="77">
        <f>BerM2!AM206</f>
        <v>0</v>
      </c>
      <c r="Q206" s="78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2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BerM2!AC207</f>
        <v>0</v>
      </c>
      <c r="I207" s="77">
        <f>BerM2!AE207</f>
        <v>0</v>
      </c>
      <c r="J207" s="77">
        <f>BerM2!AF207</f>
        <v>0</v>
      </c>
      <c r="K207" s="77">
        <f>BerM2!AH207</f>
        <v>0</v>
      </c>
      <c r="L207" s="77">
        <f>BerM2!AI207</f>
        <v>0</v>
      </c>
      <c r="M207" s="77">
        <f>BerM2!AJ207</f>
        <v>0</v>
      </c>
      <c r="N207" s="77">
        <f>BerM2!AK207</f>
        <v>0</v>
      </c>
      <c r="O207" s="77">
        <f>BerM2!AL207</f>
        <v>0</v>
      </c>
      <c r="P207" s="77">
        <f>BerM2!AM207</f>
        <v>0</v>
      </c>
      <c r="Q207" s="78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2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BerM2!AC208</f>
        <v>0</v>
      </c>
      <c r="I208" s="77">
        <f>BerM2!AE208</f>
        <v>0</v>
      </c>
      <c r="J208" s="77">
        <f>BerM2!AF208</f>
        <v>0</v>
      </c>
      <c r="K208" s="77">
        <f>BerM2!AH208</f>
        <v>0</v>
      </c>
      <c r="L208" s="77">
        <f>BerM2!AI208</f>
        <v>0</v>
      </c>
      <c r="M208" s="77">
        <f>BerM2!AJ208</f>
        <v>0</v>
      </c>
      <c r="N208" s="77">
        <f>BerM2!AK208</f>
        <v>0</v>
      </c>
      <c r="O208" s="77">
        <f>BerM2!AL208</f>
        <v>0</v>
      </c>
      <c r="P208" s="77">
        <f>BerM2!AM208</f>
        <v>0</v>
      </c>
      <c r="Q208" s="78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2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BerM2!AC209</f>
        <v>0</v>
      </c>
      <c r="I209" s="77">
        <f>BerM2!AE209</f>
        <v>0</v>
      </c>
      <c r="J209" s="77">
        <f>BerM2!AF209</f>
        <v>0</v>
      </c>
      <c r="K209" s="77">
        <f>BerM2!AH209</f>
        <v>0</v>
      </c>
      <c r="L209" s="77">
        <f>BerM2!AI209</f>
        <v>0</v>
      </c>
      <c r="M209" s="77">
        <f>BerM2!AJ209</f>
        <v>0</v>
      </c>
      <c r="N209" s="77">
        <f>BerM2!AK209</f>
        <v>0</v>
      </c>
      <c r="O209" s="77">
        <f>BerM2!AL209</f>
        <v>0</v>
      </c>
      <c r="P209" s="77">
        <f>BerM2!AM209</f>
        <v>0</v>
      </c>
      <c r="Q209" s="78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2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BerM2!AC210</f>
        <v>0</v>
      </c>
      <c r="I210" s="77">
        <f>BerM2!AE210</f>
        <v>0</v>
      </c>
      <c r="J210" s="77">
        <f>BerM2!AF210</f>
        <v>0</v>
      </c>
      <c r="K210" s="77">
        <f>BerM2!AH210</f>
        <v>0</v>
      </c>
      <c r="L210" s="77">
        <f>BerM2!AI210</f>
        <v>0</v>
      </c>
      <c r="M210" s="77">
        <f>BerM2!AJ210</f>
        <v>0</v>
      </c>
      <c r="N210" s="77">
        <f>BerM2!AK210</f>
        <v>0</v>
      </c>
      <c r="O210" s="77">
        <f>BerM2!AL210</f>
        <v>0</v>
      </c>
      <c r="P210" s="77">
        <f>BerM2!AM210</f>
        <v>0</v>
      </c>
      <c r="Q210" s="78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2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BerM2!AC211</f>
        <v>0</v>
      </c>
      <c r="I211" s="77">
        <f>BerM2!AE211</f>
        <v>0</v>
      </c>
      <c r="J211" s="77">
        <f>BerM2!AF211</f>
        <v>0</v>
      </c>
      <c r="K211" s="77">
        <f>BerM2!AH211</f>
        <v>0</v>
      </c>
      <c r="L211" s="77">
        <f>BerM2!AI211</f>
        <v>0</v>
      </c>
      <c r="M211" s="77">
        <f>BerM2!AJ211</f>
        <v>0</v>
      </c>
      <c r="N211" s="77">
        <f>BerM2!AK211</f>
        <v>0</v>
      </c>
      <c r="O211" s="77">
        <f>BerM2!AL211</f>
        <v>0</v>
      </c>
      <c r="P211" s="77">
        <f>BerM2!AM211</f>
        <v>0</v>
      </c>
      <c r="Q211" s="78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2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BerM2!AC212</f>
        <v>0</v>
      </c>
      <c r="I212" s="77">
        <f>BerM2!AE212</f>
        <v>0</v>
      </c>
      <c r="J212" s="77">
        <f>BerM2!AF212</f>
        <v>0</v>
      </c>
      <c r="K212" s="77">
        <f>BerM2!AH212</f>
        <v>0</v>
      </c>
      <c r="L212" s="77">
        <f>BerM2!AI212</f>
        <v>0</v>
      </c>
      <c r="M212" s="77">
        <f>BerM2!AJ212</f>
        <v>0</v>
      </c>
      <c r="N212" s="77">
        <f>BerM2!AK212</f>
        <v>0</v>
      </c>
      <c r="O212" s="77">
        <f>BerM2!AL212</f>
        <v>0</v>
      </c>
      <c r="P212" s="77">
        <f>BerM2!AM212</f>
        <v>0</v>
      </c>
      <c r="Q212" s="78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2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BerM2!AC213</f>
        <v>0</v>
      </c>
      <c r="I213" s="77">
        <f>BerM2!AE213</f>
        <v>0</v>
      </c>
      <c r="J213" s="77">
        <f>BerM2!AF213</f>
        <v>0</v>
      </c>
      <c r="K213" s="77">
        <f>BerM2!AH213</f>
        <v>0</v>
      </c>
      <c r="L213" s="77">
        <f>BerM2!AI213</f>
        <v>0</v>
      </c>
      <c r="M213" s="77">
        <f>BerM2!AJ213</f>
        <v>0</v>
      </c>
      <c r="N213" s="77">
        <f>BerM2!AK213</f>
        <v>0</v>
      </c>
      <c r="O213" s="77">
        <f>BerM2!AL213</f>
        <v>0</v>
      </c>
      <c r="P213" s="77">
        <f>BerM2!AM213</f>
        <v>0</v>
      </c>
      <c r="Q213" s="78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2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BerM2!AC214</f>
        <v>0</v>
      </c>
      <c r="I214" s="77">
        <f>BerM2!AE214</f>
        <v>0</v>
      </c>
      <c r="J214" s="77">
        <f>BerM2!AF214</f>
        <v>0</v>
      </c>
      <c r="K214" s="77">
        <f>BerM2!AH214</f>
        <v>0</v>
      </c>
      <c r="L214" s="77">
        <f>BerM2!AI214</f>
        <v>0</v>
      </c>
      <c r="M214" s="77">
        <f>BerM2!AJ214</f>
        <v>0</v>
      </c>
      <c r="N214" s="77">
        <f>BerM2!AK214</f>
        <v>0</v>
      </c>
      <c r="O214" s="77">
        <f>BerM2!AL214</f>
        <v>0</v>
      </c>
      <c r="P214" s="77">
        <f>BerM2!AM214</f>
        <v>0</v>
      </c>
      <c r="Q214" s="78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2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BerM2!AC215</f>
        <v>0</v>
      </c>
      <c r="I215" s="77">
        <f>BerM2!AE215</f>
        <v>0</v>
      </c>
      <c r="J215" s="77">
        <f>BerM2!AF215</f>
        <v>0</v>
      </c>
      <c r="K215" s="77">
        <f>BerM2!AH215</f>
        <v>0</v>
      </c>
      <c r="L215" s="77">
        <f>BerM2!AI215</f>
        <v>0</v>
      </c>
      <c r="M215" s="77">
        <f>BerM2!AJ215</f>
        <v>0</v>
      </c>
      <c r="N215" s="77">
        <f>BerM2!AK215</f>
        <v>0</v>
      </c>
      <c r="O215" s="77">
        <f>BerM2!AL215</f>
        <v>0</v>
      </c>
      <c r="P215" s="77">
        <f>BerM2!AM215</f>
        <v>0</v>
      </c>
      <c r="Q215" s="78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2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BerM2!AC216</f>
        <v>0</v>
      </c>
      <c r="I216" s="77">
        <f>BerM2!AE216</f>
        <v>0</v>
      </c>
      <c r="J216" s="77">
        <f>BerM2!AF216</f>
        <v>0</v>
      </c>
      <c r="K216" s="77">
        <f>BerM2!AH216</f>
        <v>0</v>
      </c>
      <c r="L216" s="77">
        <f>BerM2!AI216</f>
        <v>0</v>
      </c>
      <c r="M216" s="77">
        <f>BerM2!AJ216</f>
        <v>0</v>
      </c>
      <c r="N216" s="77">
        <f>BerM2!AK216</f>
        <v>0</v>
      </c>
      <c r="O216" s="77">
        <f>BerM2!AL216</f>
        <v>0</v>
      </c>
      <c r="P216" s="77">
        <f>BerM2!AM216</f>
        <v>0</v>
      </c>
      <c r="Q216" s="78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2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BerM2!AC217</f>
        <v>0</v>
      </c>
      <c r="I217" s="77">
        <f>BerM2!AE217</f>
        <v>0</v>
      </c>
      <c r="J217" s="77">
        <f>BerM2!AF217</f>
        <v>0</v>
      </c>
      <c r="K217" s="77">
        <f>BerM2!AH217</f>
        <v>0</v>
      </c>
      <c r="L217" s="77">
        <f>BerM2!AI217</f>
        <v>0</v>
      </c>
      <c r="M217" s="77">
        <f>BerM2!AJ217</f>
        <v>0</v>
      </c>
      <c r="N217" s="77">
        <f>BerM2!AK217</f>
        <v>0</v>
      </c>
      <c r="O217" s="77">
        <f>BerM2!AL217</f>
        <v>0</v>
      </c>
      <c r="P217" s="77">
        <f>BerM2!AM217</f>
        <v>0</v>
      </c>
      <c r="Q217" s="78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2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BerM2!AC218</f>
        <v>0</v>
      </c>
      <c r="I218" s="77">
        <f>BerM2!AE218</f>
        <v>0</v>
      </c>
      <c r="J218" s="77">
        <f>BerM2!AF218</f>
        <v>0</v>
      </c>
      <c r="K218" s="77">
        <f>BerM2!AH218</f>
        <v>0</v>
      </c>
      <c r="L218" s="77">
        <f>BerM2!AI218</f>
        <v>0</v>
      </c>
      <c r="M218" s="77">
        <f>BerM2!AJ218</f>
        <v>0</v>
      </c>
      <c r="N218" s="77">
        <f>BerM2!AK218</f>
        <v>0</v>
      </c>
      <c r="O218" s="77">
        <f>BerM2!AL218</f>
        <v>0</v>
      </c>
      <c r="P218" s="77">
        <f>BerM2!AM218</f>
        <v>0</v>
      </c>
      <c r="Q218" s="78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2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BerM2!AC219</f>
        <v>0</v>
      </c>
      <c r="I219" s="77">
        <f>BerM2!AE219</f>
        <v>0</v>
      </c>
      <c r="J219" s="77">
        <f>BerM2!AF219</f>
        <v>0</v>
      </c>
      <c r="K219" s="77">
        <f>BerM2!AH219</f>
        <v>0</v>
      </c>
      <c r="L219" s="77">
        <f>BerM2!AI219</f>
        <v>0</v>
      </c>
      <c r="M219" s="77">
        <f>BerM2!AJ219</f>
        <v>0</v>
      </c>
      <c r="N219" s="77">
        <f>BerM2!AK219</f>
        <v>0</v>
      </c>
      <c r="O219" s="77">
        <f>BerM2!AL219</f>
        <v>0</v>
      </c>
      <c r="P219" s="77">
        <f>BerM2!AM219</f>
        <v>0</v>
      </c>
      <c r="Q219" s="78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2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BerM2!AC220</f>
        <v>0</v>
      </c>
      <c r="I220" s="77">
        <f>BerM2!AE220</f>
        <v>0</v>
      </c>
      <c r="J220" s="77">
        <f>BerM2!AF220</f>
        <v>0</v>
      </c>
      <c r="K220" s="77">
        <f>BerM2!AH220</f>
        <v>0</v>
      </c>
      <c r="L220" s="77">
        <f>BerM2!AI220</f>
        <v>0</v>
      </c>
      <c r="M220" s="77">
        <f>BerM2!AJ220</f>
        <v>0</v>
      </c>
      <c r="N220" s="77">
        <f>BerM2!AK220</f>
        <v>0</v>
      </c>
      <c r="O220" s="77">
        <f>BerM2!AL220</f>
        <v>0</v>
      </c>
      <c r="P220" s="77">
        <f>BerM2!AM220</f>
        <v>0</v>
      </c>
      <c r="Q220" s="78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2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BerM2!AC221</f>
        <v>0</v>
      </c>
      <c r="I221" s="77">
        <f>BerM2!AE221</f>
        <v>0</v>
      </c>
      <c r="J221" s="77">
        <f>BerM2!AF221</f>
        <v>0</v>
      </c>
      <c r="K221" s="77">
        <f>BerM2!AH221</f>
        <v>0</v>
      </c>
      <c r="L221" s="77">
        <f>BerM2!AI221</f>
        <v>0</v>
      </c>
      <c r="M221" s="77">
        <f>BerM2!AJ221</f>
        <v>0</v>
      </c>
      <c r="N221" s="77">
        <f>BerM2!AK221</f>
        <v>0</v>
      </c>
      <c r="O221" s="77">
        <f>BerM2!AL221</f>
        <v>0</v>
      </c>
      <c r="P221" s="77">
        <f>BerM2!AM221</f>
        <v>0</v>
      </c>
      <c r="Q221" s="78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2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BerM2!AC222</f>
        <v>0</v>
      </c>
      <c r="I222" s="77">
        <f>BerM2!AE222</f>
        <v>0</v>
      </c>
      <c r="J222" s="77">
        <f>BerM2!AF222</f>
        <v>0</v>
      </c>
      <c r="K222" s="77">
        <f>BerM2!AH222</f>
        <v>0</v>
      </c>
      <c r="L222" s="77">
        <f>BerM2!AI222</f>
        <v>0</v>
      </c>
      <c r="M222" s="77">
        <f>BerM2!AJ222</f>
        <v>0</v>
      </c>
      <c r="N222" s="77">
        <f>BerM2!AK222</f>
        <v>0</v>
      </c>
      <c r="O222" s="77">
        <f>BerM2!AL222</f>
        <v>0</v>
      </c>
      <c r="P222" s="77">
        <f>BerM2!AM222</f>
        <v>0</v>
      </c>
      <c r="Q222" s="78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2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BerM2!AC223</f>
        <v>0</v>
      </c>
      <c r="I223" s="77">
        <f>BerM2!AE223</f>
        <v>0</v>
      </c>
      <c r="J223" s="77">
        <f>BerM2!AF223</f>
        <v>0</v>
      </c>
      <c r="K223" s="77">
        <f>BerM2!AH223</f>
        <v>0</v>
      </c>
      <c r="L223" s="77">
        <f>BerM2!AI223</f>
        <v>0</v>
      </c>
      <c r="M223" s="77">
        <f>BerM2!AJ223</f>
        <v>0</v>
      </c>
      <c r="N223" s="77">
        <f>BerM2!AK223</f>
        <v>0</v>
      </c>
      <c r="O223" s="77">
        <f>BerM2!AL223</f>
        <v>0</v>
      </c>
      <c r="P223" s="77">
        <f>BerM2!AM223</f>
        <v>0</v>
      </c>
      <c r="Q223" s="78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2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BerM2!AC224</f>
        <v>0</v>
      </c>
      <c r="I224" s="77">
        <f>BerM2!AE224</f>
        <v>0</v>
      </c>
      <c r="J224" s="77">
        <f>BerM2!AF224</f>
        <v>0</v>
      </c>
      <c r="K224" s="77">
        <f>BerM2!AH224</f>
        <v>0</v>
      </c>
      <c r="L224" s="77">
        <f>BerM2!AI224</f>
        <v>0</v>
      </c>
      <c r="M224" s="77">
        <f>BerM2!AJ224</f>
        <v>0</v>
      </c>
      <c r="N224" s="77">
        <f>BerM2!AK224</f>
        <v>0</v>
      </c>
      <c r="O224" s="77">
        <f>BerM2!AL224</f>
        <v>0</v>
      </c>
      <c r="P224" s="77">
        <f>BerM2!AM224</f>
        <v>0</v>
      </c>
      <c r="Q224" s="78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2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BerM2!AC225</f>
        <v>0</v>
      </c>
      <c r="I225" s="77">
        <f>BerM2!AE225</f>
        <v>0</v>
      </c>
      <c r="J225" s="77">
        <f>BerM2!AF225</f>
        <v>0</v>
      </c>
      <c r="K225" s="77">
        <f>BerM2!AH225</f>
        <v>0</v>
      </c>
      <c r="L225" s="77">
        <f>BerM2!AI225</f>
        <v>0</v>
      </c>
      <c r="M225" s="77">
        <f>BerM2!AJ225</f>
        <v>0</v>
      </c>
      <c r="N225" s="77">
        <f>BerM2!AK225</f>
        <v>0</v>
      </c>
      <c r="O225" s="77">
        <f>BerM2!AL225</f>
        <v>0</v>
      </c>
      <c r="P225" s="77">
        <f>BerM2!AM225</f>
        <v>0</v>
      </c>
      <c r="Q225" s="78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2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BerM2!AC226</f>
        <v>0</v>
      </c>
      <c r="I226" s="77">
        <f>BerM2!AE226</f>
        <v>0</v>
      </c>
      <c r="J226" s="77">
        <f>BerM2!AF226</f>
        <v>0</v>
      </c>
      <c r="K226" s="77">
        <f>BerM2!AH226</f>
        <v>0</v>
      </c>
      <c r="L226" s="77">
        <f>BerM2!AI226</f>
        <v>0</v>
      </c>
      <c r="M226" s="77">
        <f>BerM2!AJ226</f>
        <v>0</v>
      </c>
      <c r="N226" s="77">
        <f>BerM2!AK226</f>
        <v>0</v>
      </c>
      <c r="O226" s="77">
        <f>BerM2!AL226</f>
        <v>0</v>
      </c>
      <c r="P226" s="77">
        <f>BerM2!AM226</f>
        <v>0</v>
      </c>
      <c r="Q226" s="78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2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BerM2!AC227</f>
        <v>0</v>
      </c>
      <c r="I227" s="77">
        <f>BerM2!AE227</f>
        <v>0</v>
      </c>
      <c r="J227" s="77">
        <f>BerM2!AF227</f>
        <v>0</v>
      </c>
      <c r="K227" s="77">
        <f>BerM2!AH227</f>
        <v>0</v>
      </c>
      <c r="L227" s="77">
        <f>BerM2!AI227</f>
        <v>0</v>
      </c>
      <c r="M227" s="77">
        <f>BerM2!AJ227</f>
        <v>0</v>
      </c>
      <c r="N227" s="77">
        <f>BerM2!AK227</f>
        <v>0</v>
      </c>
      <c r="O227" s="77">
        <f>BerM2!AL227</f>
        <v>0</v>
      </c>
      <c r="P227" s="77">
        <f>BerM2!AM227</f>
        <v>0</v>
      </c>
      <c r="Q227" s="78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2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BerM2!AC228</f>
        <v>0</v>
      </c>
      <c r="I228" s="77">
        <f>BerM2!AE228</f>
        <v>0</v>
      </c>
      <c r="J228" s="77">
        <f>BerM2!AF228</f>
        <v>0</v>
      </c>
      <c r="K228" s="77">
        <f>BerM2!AH228</f>
        <v>0</v>
      </c>
      <c r="L228" s="77">
        <f>BerM2!AI228</f>
        <v>0</v>
      </c>
      <c r="M228" s="77">
        <f>BerM2!AJ228</f>
        <v>0</v>
      </c>
      <c r="N228" s="77">
        <f>BerM2!AK228</f>
        <v>0</v>
      </c>
      <c r="O228" s="77">
        <f>BerM2!AL228</f>
        <v>0</v>
      </c>
      <c r="P228" s="77">
        <f>BerM2!AM228</f>
        <v>0</v>
      </c>
      <c r="Q228" s="78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2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BerM2!AC229</f>
        <v>0</v>
      </c>
      <c r="I229" s="77">
        <f>BerM2!AE229</f>
        <v>0</v>
      </c>
      <c r="J229" s="77">
        <f>BerM2!AF229</f>
        <v>0</v>
      </c>
      <c r="K229" s="77">
        <f>BerM2!AH229</f>
        <v>0</v>
      </c>
      <c r="L229" s="77">
        <f>BerM2!AI229</f>
        <v>0</v>
      </c>
      <c r="M229" s="77">
        <f>BerM2!AJ229</f>
        <v>0</v>
      </c>
      <c r="N229" s="77">
        <f>BerM2!AK229</f>
        <v>0</v>
      </c>
      <c r="O229" s="77">
        <f>BerM2!AL229</f>
        <v>0</v>
      </c>
      <c r="P229" s="77">
        <f>BerM2!AM229</f>
        <v>0</v>
      </c>
      <c r="Q229" s="78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2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BerM2!AC230</f>
        <v>0</v>
      </c>
      <c r="I230" s="77">
        <f>BerM2!AE230</f>
        <v>0</v>
      </c>
      <c r="J230" s="77">
        <f>BerM2!AF230</f>
        <v>0</v>
      </c>
      <c r="K230" s="77">
        <f>BerM2!AH230</f>
        <v>0</v>
      </c>
      <c r="L230" s="77">
        <f>BerM2!AI230</f>
        <v>0</v>
      </c>
      <c r="M230" s="77">
        <f>BerM2!AJ230</f>
        <v>0</v>
      </c>
      <c r="N230" s="77">
        <f>BerM2!AK230</f>
        <v>0</v>
      </c>
      <c r="O230" s="77">
        <f>BerM2!AL230</f>
        <v>0</v>
      </c>
      <c r="P230" s="77">
        <f>BerM2!AM230</f>
        <v>0</v>
      </c>
      <c r="Q230" s="78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2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BerM2!AC231</f>
        <v>0</v>
      </c>
      <c r="I231" s="77">
        <f>BerM2!AE231</f>
        <v>0</v>
      </c>
      <c r="J231" s="77">
        <f>BerM2!AF231</f>
        <v>0</v>
      </c>
      <c r="K231" s="77">
        <f>BerM2!AH231</f>
        <v>0</v>
      </c>
      <c r="L231" s="77">
        <f>BerM2!AI231</f>
        <v>0</v>
      </c>
      <c r="M231" s="77">
        <f>BerM2!AJ231</f>
        <v>0</v>
      </c>
      <c r="N231" s="77">
        <f>BerM2!AK231</f>
        <v>0</v>
      </c>
      <c r="O231" s="77">
        <f>BerM2!AL231</f>
        <v>0</v>
      </c>
      <c r="P231" s="77">
        <f>BerM2!AM231</f>
        <v>0</v>
      </c>
      <c r="Q231" s="78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2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BerM2!AC232</f>
        <v>0</v>
      </c>
      <c r="I232" s="77">
        <f>BerM2!AE232</f>
        <v>0</v>
      </c>
      <c r="J232" s="77">
        <f>BerM2!AF232</f>
        <v>0</v>
      </c>
      <c r="K232" s="77">
        <f>BerM2!AH232</f>
        <v>0</v>
      </c>
      <c r="L232" s="77">
        <f>BerM2!AI232</f>
        <v>0</v>
      </c>
      <c r="M232" s="77">
        <f>BerM2!AJ232</f>
        <v>0</v>
      </c>
      <c r="N232" s="77">
        <f>BerM2!AK232</f>
        <v>0</v>
      </c>
      <c r="O232" s="77">
        <f>BerM2!AL232</f>
        <v>0</v>
      </c>
      <c r="P232" s="77">
        <f>BerM2!AM232</f>
        <v>0</v>
      </c>
      <c r="Q232" s="78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2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BerM2!AC233</f>
        <v>0</v>
      </c>
      <c r="I233" s="77">
        <f>BerM2!AE233</f>
        <v>0</v>
      </c>
      <c r="J233" s="77">
        <f>BerM2!AF233</f>
        <v>0</v>
      </c>
      <c r="K233" s="77">
        <f>BerM2!AH233</f>
        <v>0</v>
      </c>
      <c r="L233" s="77">
        <f>BerM2!AI233</f>
        <v>0</v>
      </c>
      <c r="M233" s="77">
        <f>BerM2!AJ233</f>
        <v>0</v>
      </c>
      <c r="N233" s="77">
        <f>BerM2!AK233</f>
        <v>0</v>
      </c>
      <c r="O233" s="77">
        <f>BerM2!AL233</f>
        <v>0</v>
      </c>
      <c r="P233" s="77">
        <f>BerM2!AM233</f>
        <v>0</v>
      </c>
      <c r="Q233" s="78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2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BerM2!AC234</f>
        <v>0</v>
      </c>
      <c r="I234" s="77">
        <f>BerM2!AE234</f>
        <v>0</v>
      </c>
      <c r="J234" s="77">
        <f>BerM2!AF234</f>
        <v>0</v>
      </c>
      <c r="K234" s="77">
        <f>BerM2!AH234</f>
        <v>0</v>
      </c>
      <c r="L234" s="77">
        <f>BerM2!AI234</f>
        <v>0</v>
      </c>
      <c r="M234" s="77">
        <f>BerM2!AJ234</f>
        <v>0</v>
      </c>
      <c r="N234" s="77">
        <f>BerM2!AK234</f>
        <v>0</v>
      </c>
      <c r="O234" s="77">
        <f>BerM2!AL234</f>
        <v>0</v>
      </c>
      <c r="P234" s="77">
        <f>BerM2!AM234</f>
        <v>0</v>
      </c>
      <c r="Q234" s="78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2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BerM2!AC235</f>
        <v>0</v>
      </c>
      <c r="I235" s="77">
        <f>BerM2!AE235</f>
        <v>0</v>
      </c>
      <c r="J235" s="77">
        <f>BerM2!AF235</f>
        <v>0</v>
      </c>
      <c r="K235" s="77">
        <f>BerM2!AH235</f>
        <v>0</v>
      </c>
      <c r="L235" s="77">
        <f>BerM2!AI235</f>
        <v>0</v>
      </c>
      <c r="M235" s="77">
        <f>BerM2!AJ235</f>
        <v>0</v>
      </c>
      <c r="N235" s="77">
        <f>BerM2!AK235</f>
        <v>0</v>
      </c>
      <c r="O235" s="77">
        <f>BerM2!AL235</f>
        <v>0</v>
      </c>
      <c r="P235" s="77">
        <f>BerM2!AM235</f>
        <v>0</v>
      </c>
      <c r="Q235" s="78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2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BerM2!AC236</f>
        <v>0</v>
      </c>
      <c r="I236" s="77">
        <f>BerM2!AE236</f>
        <v>0</v>
      </c>
      <c r="J236" s="77">
        <f>BerM2!AF236</f>
        <v>0</v>
      </c>
      <c r="K236" s="77">
        <f>BerM2!AH236</f>
        <v>0</v>
      </c>
      <c r="L236" s="77">
        <f>BerM2!AI236</f>
        <v>0</v>
      </c>
      <c r="M236" s="77">
        <f>BerM2!AJ236</f>
        <v>0</v>
      </c>
      <c r="N236" s="77">
        <f>BerM2!AK236</f>
        <v>0</v>
      </c>
      <c r="O236" s="77">
        <f>BerM2!AL236</f>
        <v>0</v>
      </c>
      <c r="P236" s="77">
        <f>BerM2!AM236</f>
        <v>0</v>
      </c>
      <c r="Q236" s="78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2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BerM2!AC237</f>
        <v>0</v>
      </c>
      <c r="I237" s="77">
        <f>BerM2!AE237</f>
        <v>0</v>
      </c>
      <c r="J237" s="77">
        <f>BerM2!AF237</f>
        <v>0</v>
      </c>
      <c r="K237" s="77">
        <f>BerM2!AH237</f>
        <v>0</v>
      </c>
      <c r="L237" s="77">
        <f>BerM2!AI237</f>
        <v>0</v>
      </c>
      <c r="M237" s="77">
        <f>BerM2!AJ237</f>
        <v>0</v>
      </c>
      <c r="N237" s="77">
        <f>BerM2!AK237</f>
        <v>0</v>
      </c>
      <c r="O237" s="77">
        <f>BerM2!AL237</f>
        <v>0</v>
      </c>
      <c r="P237" s="77">
        <f>BerM2!AM237</f>
        <v>0</v>
      </c>
      <c r="Q237" s="78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2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BerM2!AC238</f>
        <v>0</v>
      </c>
      <c r="I238" s="77">
        <f>BerM2!AE238</f>
        <v>0</v>
      </c>
      <c r="J238" s="77">
        <f>BerM2!AF238</f>
        <v>0</v>
      </c>
      <c r="K238" s="77">
        <f>BerM2!AH238</f>
        <v>0</v>
      </c>
      <c r="L238" s="77">
        <f>BerM2!AI238</f>
        <v>0</v>
      </c>
      <c r="M238" s="77">
        <f>BerM2!AJ238</f>
        <v>0</v>
      </c>
      <c r="N238" s="77">
        <f>BerM2!AK238</f>
        <v>0</v>
      </c>
      <c r="O238" s="77">
        <f>BerM2!AL238</f>
        <v>0</v>
      </c>
      <c r="P238" s="77">
        <f>BerM2!AM238</f>
        <v>0</v>
      </c>
      <c r="Q238" s="78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2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BerM2!AC239</f>
        <v>0</v>
      </c>
      <c r="I239" s="77">
        <f>BerM2!AE239</f>
        <v>0</v>
      </c>
      <c r="J239" s="77">
        <f>BerM2!AF239</f>
        <v>0</v>
      </c>
      <c r="K239" s="77">
        <f>BerM2!AH239</f>
        <v>0</v>
      </c>
      <c r="L239" s="77">
        <f>BerM2!AI239</f>
        <v>0</v>
      </c>
      <c r="M239" s="77">
        <f>BerM2!AJ239</f>
        <v>0</v>
      </c>
      <c r="N239" s="77">
        <f>BerM2!AK239</f>
        <v>0</v>
      </c>
      <c r="O239" s="77">
        <f>BerM2!AL239</f>
        <v>0</v>
      </c>
      <c r="P239" s="77">
        <f>BerM2!AM239</f>
        <v>0</v>
      </c>
      <c r="Q239" s="78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2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BerM2!AC240</f>
        <v>0</v>
      </c>
      <c r="I240" s="77">
        <f>BerM2!AE240</f>
        <v>0</v>
      </c>
      <c r="J240" s="77">
        <f>BerM2!AF240</f>
        <v>0</v>
      </c>
      <c r="K240" s="77">
        <f>BerM2!AH240</f>
        <v>0</v>
      </c>
      <c r="L240" s="77">
        <f>BerM2!AI240</f>
        <v>0</v>
      </c>
      <c r="M240" s="77">
        <f>BerM2!AJ240</f>
        <v>0</v>
      </c>
      <c r="N240" s="77">
        <f>BerM2!AK240</f>
        <v>0</v>
      </c>
      <c r="O240" s="77">
        <f>BerM2!AL240</f>
        <v>0</v>
      </c>
      <c r="P240" s="77">
        <f>BerM2!AM240</f>
        <v>0</v>
      </c>
      <c r="Q240" s="78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2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BerM2!AC241</f>
        <v>0</v>
      </c>
      <c r="I241" s="77">
        <f>BerM2!AE241</f>
        <v>0</v>
      </c>
      <c r="J241" s="77">
        <f>BerM2!AF241</f>
        <v>0</v>
      </c>
      <c r="K241" s="77">
        <f>BerM2!AH241</f>
        <v>0</v>
      </c>
      <c r="L241" s="77">
        <f>BerM2!AI241</f>
        <v>0</v>
      </c>
      <c r="M241" s="77">
        <f>BerM2!AJ241</f>
        <v>0</v>
      </c>
      <c r="N241" s="77">
        <f>BerM2!AK241</f>
        <v>0</v>
      </c>
      <c r="O241" s="77">
        <f>BerM2!AL241</f>
        <v>0</v>
      </c>
      <c r="P241" s="77">
        <f>BerM2!AM241</f>
        <v>0</v>
      </c>
      <c r="Q241" s="78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2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BerM2!AC242</f>
        <v>0</v>
      </c>
      <c r="I242" s="77">
        <f>BerM2!AE242</f>
        <v>0</v>
      </c>
      <c r="J242" s="77">
        <f>BerM2!AF242</f>
        <v>0</v>
      </c>
      <c r="K242" s="77">
        <f>BerM2!AH242</f>
        <v>0</v>
      </c>
      <c r="L242" s="77">
        <f>BerM2!AI242</f>
        <v>0</v>
      </c>
      <c r="M242" s="77">
        <f>BerM2!AJ242</f>
        <v>0</v>
      </c>
      <c r="N242" s="77">
        <f>BerM2!AK242</f>
        <v>0</v>
      </c>
      <c r="O242" s="77">
        <f>BerM2!AL242</f>
        <v>0</v>
      </c>
      <c r="P242" s="77">
        <f>BerM2!AM242</f>
        <v>0</v>
      </c>
      <c r="Q242" s="78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2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BerM2!AC243</f>
        <v>0</v>
      </c>
      <c r="I243" s="77">
        <f>BerM2!AE243</f>
        <v>0</v>
      </c>
      <c r="J243" s="77">
        <f>BerM2!AF243</f>
        <v>0</v>
      </c>
      <c r="K243" s="77">
        <f>BerM2!AH243</f>
        <v>0</v>
      </c>
      <c r="L243" s="77">
        <f>BerM2!AI243</f>
        <v>0</v>
      </c>
      <c r="M243" s="77">
        <f>BerM2!AJ243</f>
        <v>0</v>
      </c>
      <c r="N243" s="77">
        <f>BerM2!AK243</f>
        <v>0</v>
      </c>
      <c r="O243" s="77">
        <f>BerM2!AL243</f>
        <v>0</v>
      </c>
      <c r="P243" s="77">
        <f>BerM2!AM243</f>
        <v>0</v>
      </c>
      <c r="Q243" s="78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2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BerM2!AC244</f>
        <v>0</v>
      </c>
      <c r="I244" s="77">
        <f>BerM2!AE244</f>
        <v>0</v>
      </c>
      <c r="J244" s="77">
        <f>BerM2!AF244</f>
        <v>0</v>
      </c>
      <c r="K244" s="77">
        <f>BerM2!AH244</f>
        <v>0</v>
      </c>
      <c r="L244" s="77">
        <f>BerM2!AI244</f>
        <v>0</v>
      </c>
      <c r="M244" s="77">
        <f>BerM2!AJ244</f>
        <v>0</v>
      </c>
      <c r="N244" s="77">
        <f>BerM2!AK244</f>
        <v>0</v>
      </c>
      <c r="O244" s="77">
        <f>BerM2!AL244</f>
        <v>0</v>
      </c>
      <c r="P244" s="77">
        <f>BerM2!AM244</f>
        <v>0</v>
      </c>
      <c r="Q244" s="78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2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BerM2!AC245</f>
        <v>0</v>
      </c>
      <c r="I245" s="77">
        <f>BerM2!AE245</f>
        <v>0</v>
      </c>
      <c r="J245" s="77">
        <f>BerM2!AF245</f>
        <v>0</v>
      </c>
      <c r="K245" s="77">
        <f>BerM2!AH245</f>
        <v>0</v>
      </c>
      <c r="L245" s="77">
        <f>BerM2!AI245</f>
        <v>0</v>
      </c>
      <c r="M245" s="77">
        <f>BerM2!AJ245</f>
        <v>0</v>
      </c>
      <c r="N245" s="77">
        <f>BerM2!AK245</f>
        <v>0</v>
      </c>
      <c r="O245" s="77">
        <f>BerM2!AL245</f>
        <v>0</v>
      </c>
      <c r="P245" s="77">
        <f>BerM2!AM245</f>
        <v>0</v>
      </c>
      <c r="Q245" s="78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2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BerM2!AC246</f>
        <v>0</v>
      </c>
      <c r="I246" s="77">
        <f>BerM2!AE246</f>
        <v>0</v>
      </c>
      <c r="J246" s="77">
        <f>BerM2!AF246</f>
        <v>0</v>
      </c>
      <c r="K246" s="77">
        <f>BerM2!AH246</f>
        <v>0</v>
      </c>
      <c r="L246" s="77">
        <f>BerM2!AI246</f>
        <v>0</v>
      </c>
      <c r="M246" s="77">
        <f>BerM2!AJ246</f>
        <v>0</v>
      </c>
      <c r="N246" s="77">
        <f>BerM2!AK246</f>
        <v>0</v>
      </c>
      <c r="O246" s="77">
        <f>BerM2!AL246</f>
        <v>0</v>
      </c>
      <c r="P246" s="77">
        <f>BerM2!AM246</f>
        <v>0</v>
      </c>
      <c r="Q246" s="78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2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BerM2!AC247</f>
        <v>0</v>
      </c>
      <c r="I247" s="77">
        <f>BerM2!AE247</f>
        <v>0</v>
      </c>
      <c r="J247" s="77">
        <f>BerM2!AF247</f>
        <v>0</v>
      </c>
      <c r="K247" s="77">
        <f>BerM2!AH247</f>
        <v>0</v>
      </c>
      <c r="L247" s="77">
        <f>BerM2!AI247</f>
        <v>0</v>
      </c>
      <c r="M247" s="77">
        <f>BerM2!AJ247</f>
        <v>0</v>
      </c>
      <c r="N247" s="77">
        <f>BerM2!AK247</f>
        <v>0</v>
      </c>
      <c r="O247" s="77">
        <f>BerM2!AL247</f>
        <v>0</v>
      </c>
      <c r="P247" s="77">
        <f>BerM2!AM247</f>
        <v>0</v>
      </c>
      <c r="Q247" s="78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2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BerM2!AC248</f>
        <v>0</v>
      </c>
      <c r="I248" s="77">
        <f>BerM2!AE248</f>
        <v>0</v>
      </c>
      <c r="J248" s="77">
        <f>BerM2!AF248</f>
        <v>0</v>
      </c>
      <c r="K248" s="77">
        <f>BerM2!AH248</f>
        <v>0</v>
      </c>
      <c r="L248" s="77">
        <f>BerM2!AI248</f>
        <v>0</v>
      </c>
      <c r="M248" s="77">
        <f>BerM2!AJ248</f>
        <v>0</v>
      </c>
      <c r="N248" s="77">
        <f>BerM2!AK248</f>
        <v>0</v>
      </c>
      <c r="O248" s="77">
        <f>BerM2!AL248</f>
        <v>0</v>
      </c>
      <c r="P248" s="77">
        <f>BerM2!AM248</f>
        <v>0</v>
      </c>
      <c r="Q248" s="78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2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BerM2!AC249</f>
        <v>0</v>
      </c>
      <c r="I249" s="77">
        <f>BerM2!AE249</f>
        <v>0</v>
      </c>
      <c r="J249" s="77">
        <f>BerM2!AF249</f>
        <v>0</v>
      </c>
      <c r="K249" s="77">
        <f>BerM2!AH249</f>
        <v>0</v>
      </c>
      <c r="L249" s="77">
        <f>BerM2!AI249</f>
        <v>0</v>
      </c>
      <c r="M249" s="77">
        <f>BerM2!AJ249</f>
        <v>0</v>
      </c>
      <c r="N249" s="77">
        <f>BerM2!AK249</f>
        <v>0</v>
      </c>
      <c r="O249" s="77">
        <f>BerM2!AL249</f>
        <v>0</v>
      </c>
      <c r="P249" s="77">
        <f>BerM2!AM249</f>
        <v>0</v>
      </c>
      <c r="Q249" s="78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2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BerM2!AC250</f>
        <v>0</v>
      </c>
      <c r="I250" s="77">
        <f>BerM2!AE250</f>
        <v>0</v>
      </c>
      <c r="J250" s="77">
        <f>BerM2!AF250</f>
        <v>0</v>
      </c>
      <c r="K250" s="77">
        <f>BerM2!AH250</f>
        <v>0</v>
      </c>
      <c r="L250" s="77">
        <f>BerM2!AI250</f>
        <v>0</v>
      </c>
      <c r="M250" s="77">
        <f>BerM2!AJ250</f>
        <v>0</v>
      </c>
      <c r="N250" s="77">
        <f>BerM2!AK250</f>
        <v>0</v>
      </c>
      <c r="O250" s="77">
        <f>BerM2!AL250</f>
        <v>0</v>
      </c>
      <c r="P250" s="77">
        <f>BerM2!AM250</f>
        <v>0</v>
      </c>
      <c r="Q250" s="78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2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BerM2!AC251</f>
        <v>0</v>
      </c>
      <c r="I251" s="77">
        <f>BerM2!AE251</f>
        <v>0</v>
      </c>
      <c r="J251" s="77">
        <f>BerM2!AF251</f>
        <v>0</v>
      </c>
      <c r="K251" s="77">
        <f>BerM2!AH251</f>
        <v>0</v>
      </c>
      <c r="L251" s="77">
        <f>BerM2!AI251</f>
        <v>0</v>
      </c>
      <c r="M251" s="77">
        <f>BerM2!AJ251</f>
        <v>0</v>
      </c>
      <c r="N251" s="77">
        <f>BerM2!AK251</f>
        <v>0</v>
      </c>
      <c r="O251" s="77">
        <f>BerM2!AL251</f>
        <v>0</v>
      </c>
      <c r="P251" s="77">
        <f>BerM2!AM251</f>
        <v>0</v>
      </c>
      <c r="Q251" s="78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2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BerM2!AC252</f>
        <v>0</v>
      </c>
      <c r="I252" s="77">
        <f>BerM2!AE252</f>
        <v>0</v>
      </c>
      <c r="J252" s="77">
        <f>BerM2!AF252</f>
        <v>0</v>
      </c>
      <c r="K252" s="77">
        <f>BerM2!AH252</f>
        <v>0</v>
      </c>
      <c r="L252" s="77">
        <f>BerM2!AI252</f>
        <v>0</v>
      </c>
      <c r="M252" s="77">
        <f>BerM2!AJ252</f>
        <v>0</v>
      </c>
      <c r="N252" s="77">
        <f>BerM2!AK252</f>
        <v>0</v>
      </c>
      <c r="O252" s="77">
        <f>BerM2!AL252</f>
        <v>0</v>
      </c>
      <c r="P252" s="77">
        <f>BerM2!AM252</f>
        <v>0</v>
      </c>
      <c r="Q252" s="78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2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BerM2!AC253</f>
        <v>0</v>
      </c>
      <c r="I253" s="77">
        <f>BerM2!AE253</f>
        <v>0</v>
      </c>
      <c r="J253" s="77">
        <f>BerM2!AF253</f>
        <v>0</v>
      </c>
      <c r="K253" s="77">
        <f>BerM2!AH253</f>
        <v>0</v>
      </c>
      <c r="L253" s="77">
        <f>BerM2!AI253</f>
        <v>0</v>
      </c>
      <c r="M253" s="77">
        <f>BerM2!AJ253</f>
        <v>0</v>
      </c>
      <c r="N253" s="77">
        <f>BerM2!AK253</f>
        <v>0</v>
      </c>
      <c r="O253" s="77">
        <f>BerM2!AL253</f>
        <v>0</v>
      </c>
      <c r="P253" s="77">
        <f>BerM2!AM253</f>
        <v>0</v>
      </c>
      <c r="Q253" s="78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2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BerM2!AC254</f>
        <v>0</v>
      </c>
      <c r="I254" s="77">
        <f>BerM2!AE254</f>
        <v>0</v>
      </c>
      <c r="J254" s="77">
        <f>BerM2!AF254</f>
        <v>0</v>
      </c>
      <c r="K254" s="77">
        <f>BerM2!AH254</f>
        <v>0</v>
      </c>
      <c r="L254" s="77">
        <f>BerM2!AI254</f>
        <v>0</v>
      </c>
      <c r="M254" s="77">
        <f>BerM2!AJ254</f>
        <v>0</v>
      </c>
      <c r="N254" s="77">
        <f>BerM2!AK254</f>
        <v>0</v>
      </c>
      <c r="O254" s="77">
        <f>BerM2!AL254</f>
        <v>0</v>
      </c>
      <c r="P254" s="77">
        <f>BerM2!AM254</f>
        <v>0</v>
      </c>
      <c r="Q254" s="78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2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BerM2!AC255</f>
        <v>0</v>
      </c>
      <c r="I255" s="77">
        <f>BerM2!AE255</f>
        <v>0</v>
      </c>
      <c r="J255" s="77">
        <f>BerM2!AF255</f>
        <v>0</v>
      </c>
      <c r="K255" s="77">
        <f>BerM2!AH255</f>
        <v>0</v>
      </c>
      <c r="L255" s="77">
        <f>BerM2!AI255</f>
        <v>0</v>
      </c>
      <c r="M255" s="77">
        <f>BerM2!AJ255</f>
        <v>0</v>
      </c>
      <c r="N255" s="77">
        <f>BerM2!AK255</f>
        <v>0</v>
      </c>
      <c r="O255" s="77">
        <f>BerM2!AL255</f>
        <v>0</v>
      </c>
      <c r="P255" s="77">
        <f>BerM2!AM255</f>
        <v>0</v>
      </c>
      <c r="Q255" s="78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2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BerM2!AC256</f>
        <v>0</v>
      </c>
      <c r="I256" s="77">
        <f>BerM2!AE256</f>
        <v>0</v>
      </c>
      <c r="J256" s="77">
        <f>BerM2!AF256</f>
        <v>0</v>
      </c>
      <c r="K256" s="77">
        <f>BerM2!AH256</f>
        <v>0</v>
      </c>
      <c r="L256" s="77">
        <f>BerM2!AI256</f>
        <v>0</v>
      </c>
      <c r="M256" s="77">
        <f>BerM2!AJ256</f>
        <v>0</v>
      </c>
      <c r="N256" s="77">
        <f>BerM2!AK256</f>
        <v>0</v>
      </c>
      <c r="O256" s="77">
        <f>BerM2!AL256</f>
        <v>0</v>
      </c>
      <c r="P256" s="77">
        <f>BerM2!AM256</f>
        <v>0</v>
      </c>
      <c r="Q256" s="78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2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BerM2!AC257</f>
        <v>0</v>
      </c>
      <c r="I257" s="77">
        <f>BerM2!AE257</f>
        <v>0</v>
      </c>
      <c r="J257" s="77">
        <f>BerM2!AF257</f>
        <v>0</v>
      </c>
      <c r="K257" s="77">
        <f>BerM2!AH257</f>
        <v>0</v>
      </c>
      <c r="L257" s="77">
        <f>BerM2!AI257</f>
        <v>0</v>
      </c>
      <c r="M257" s="77">
        <f>BerM2!AJ257</f>
        <v>0</v>
      </c>
      <c r="N257" s="77">
        <f>BerM2!AK257</f>
        <v>0</v>
      </c>
      <c r="O257" s="77">
        <f>BerM2!AL257</f>
        <v>0</v>
      </c>
      <c r="P257" s="77">
        <f>BerM2!AM257</f>
        <v>0</v>
      </c>
      <c r="Q257" s="78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2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BerM2!AC258</f>
        <v>0</v>
      </c>
      <c r="I258" s="77">
        <f>BerM2!AE258</f>
        <v>0</v>
      </c>
      <c r="J258" s="77">
        <f>BerM2!AF258</f>
        <v>0</v>
      </c>
      <c r="K258" s="77">
        <f>BerM2!AH258</f>
        <v>0</v>
      </c>
      <c r="L258" s="77">
        <f>BerM2!AI258</f>
        <v>0</v>
      </c>
      <c r="M258" s="77">
        <f>BerM2!AJ258</f>
        <v>0</v>
      </c>
      <c r="N258" s="77">
        <f>BerM2!AK258</f>
        <v>0</v>
      </c>
      <c r="O258" s="77">
        <f>BerM2!AL258</f>
        <v>0</v>
      </c>
      <c r="P258" s="77">
        <f>BerM2!AM258</f>
        <v>0</v>
      </c>
      <c r="Q258" s="78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2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BerM2!AC259</f>
        <v>0</v>
      </c>
      <c r="I259" s="77">
        <f>BerM2!AE259</f>
        <v>0</v>
      </c>
      <c r="J259" s="77">
        <f>BerM2!AF259</f>
        <v>0</v>
      </c>
      <c r="K259" s="77">
        <f>BerM2!AH259</f>
        <v>0</v>
      </c>
      <c r="L259" s="77">
        <f>BerM2!AI259</f>
        <v>0</v>
      </c>
      <c r="M259" s="77">
        <f>BerM2!AJ259</f>
        <v>0</v>
      </c>
      <c r="N259" s="77">
        <f>BerM2!AK259</f>
        <v>0</v>
      </c>
      <c r="O259" s="77">
        <f>BerM2!AL259</f>
        <v>0</v>
      </c>
      <c r="P259" s="77">
        <f>BerM2!AM259</f>
        <v>0</v>
      </c>
      <c r="Q259" s="78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2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BerM2!AC260</f>
        <v>0</v>
      </c>
      <c r="I260" s="77">
        <f>BerM2!AE260</f>
        <v>0</v>
      </c>
      <c r="J260" s="77">
        <f>BerM2!AF260</f>
        <v>0</v>
      </c>
      <c r="K260" s="77">
        <f>BerM2!AH260</f>
        <v>0</v>
      </c>
      <c r="L260" s="77">
        <f>BerM2!AI260</f>
        <v>0</v>
      </c>
      <c r="M260" s="77">
        <f>BerM2!AJ260</f>
        <v>0</v>
      </c>
      <c r="N260" s="77">
        <f>BerM2!AK260</f>
        <v>0</v>
      </c>
      <c r="O260" s="77">
        <f>BerM2!AL260</f>
        <v>0</v>
      </c>
      <c r="P260" s="77">
        <f>BerM2!AM260</f>
        <v>0</v>
      </c>
      <c r="Q260" s="78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2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BerM2!AC261</f>
        <v>0</v>
      </c>
      <c r="I261" s="77">
        <f>BerM2!AE261</f>
        <v>0</v>
      </c>
      <c r="J261" s="77">
        <f>BerM2!AF261</f>
        <v>0</v>
      </c>
      <c r="K261" s="77">
        <f>BerM2!AH261</f>
        <v>0</v>
      </c>
      <c r="L261" s="77">
        <f>BerM2!AI261</f>
        <v>0</v>
      </c>
      <c r="M261" s="77">
        <f>BerM2!AJ261</f>
        <v>0</v>
      </c>
      <c r="N261" s="77">
        <f>BerM2!AK261</f>
        <v>0</v>
      </c>
      <c r="O261" s="77">
        <f>BerM2!AL261</f>
        <v>0</v>
      </c>
      <c r="P261" s="77">
        <f>BerM2!AM261</f>
        <v>0</v>
      </c>
      <c r="Q261" s="78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2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BerM2!AC262</f>
        <v>0</v>
      </c>
      <c r="I262" s="77">
        <f>BerM2!AE262</f>
        <v>0</v>
      </c>
      <c r="J262" s="77">
        <f>BerM2!AF262</f>
        <v>0</v>
      </c>
      <c r="K262" s="77">
        <f>BerM2!AH262</f>
        <v>0</v>
      </c>
      <c r="L262" s="77">
        <f>BerM2!AI262</f>
        <v>0</v>
      </c>
      <c r="M262" s="77">
        <f>BerM2!AJ262</f>
        <v>0</v>
      </c>
      <c r="N262" s="77">
        <f>BerM2!AK262</f>
        <v>0</v>
      </c>
      <c r="O262" s="77">
        <f>BerM2!AL262</f>
        <v>0</v>
      </c>
      <c r="P262" s="77">
        <f>BerM2!AM262</f>
        <v>0</v>
      </c>
      <c r="Q262" s="78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2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BerM2!AC263</f>
        <v>0</v>
      </c>
      <c r="I263" s="77">
        <f>BerM2!AE263</f>
        <v>0</v>
      </c>
      <c r="J263" s="77">
        <f>BerM2!AF263</f>
        <v>0</v>
      </c>
      <c r="K263" s="77">
        <f>BerM2!AH263</f>
        <v>0</v>
      </c>
      <c r="L263" s="77">
        <f>BerM2!AI263</f>
        <v>0</v>
      </c>
      <c r="M263" s="77">
        <f>BerM2!AJ263</f>
        <v>0</v>
      </c>
      <c r="N263" s="77">
        <f>BerM2!AK263</f>
        <v>0</v>
      </c>
      <c r="O263" s="77">
        <f>BerM2!AL263</f>
        <v>0</v>
      </c>
      <c r="P263" s="77">
        <f>BerM2!AM263</f>
        <v>0</v>
      </c>
      <c r="Q263" s="78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2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BerM2!AC264</f>
        <v>0</v>
      </c>
      <c r="I264" s="77">
        <f>BerM2!AE264</f>
        <v>0</v>
      </c>
      <c r="J264" s="77">
        <f>BerM2!AF264</f>
        <v>0</v>
      </c>
      <c r="K264" s="77">
        <f>BerM2!AH264</f>
        <v>0</v>
      </c>
      <c r="L264" s="77">
        <f>BerM2!AI264</f>
        <v>0</v>
      </c>
      <c r="M264" s="77">
        <f>BerM2!AJ264</f>
        <v>0</v>
      </c>
      <c r="N264" s="77">
        <f>BerM2!AK264</f>
        <v>0</v>
      </c>
      <c r="O264" s="77">
        <f>BerM2!AL264</f>
        <v>0</v>
      </c>
      <c r="P264" s="77">
        <f>BerM2!AM264</f>
        <v>0</v>
      </c>
      <c r="Q264" s="78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2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BerM2!AC265</f>
        <v>0</v>
      </c>
      <c r="I265" s="77">
        <f>BerM2!AE265</f>
        <v>0</v>
      </c>
      <c r="J265" s="77">
        <f>BerM2!AF265</f>
        <v>0</v>
      </c>
      <c r="K265" s="77">
        <f>BerM2!AH265</f>
        <v>0</v>
      </c>
      <c r="L265" s="77">
        <f>BerM2!AI265</f>
        <v>0</v>
      </c>
      <c r="M265" s="77">
        <f>BerM2!AJ265</f>
        <v>0</v>
      </c>
      <c r="N265" s="77">
        <f>BerM2!AK265</f>
        <v>0</v>
      </c>
      <c r="O265" s="77">
        <f>BerM2!AL265</f>
        <v>0</v>
      </c>
      <c r="P265" s="77">
        <f>BerM2!AM265</f>
        <v>0</v>
      </c>
      <c r="Q265" s="78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2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BerM2!AC266</f>
        <v>0</v>
      </c>
      <c r="I266" s="77">
        <f>BerM2!AE266</f>
        <v>0</v>
      </c>
      <c r="J266" s="77">
        <f>BerM2!AF266</f>
        <v>0</v>
      </c>
      <c r="K266" s="77">
        <f>BerM2!AH266</f>
        <v>0</v>
      </c>
      <c r="L266" s="77">
        <f>BerM2!AI266</f>
        <v>0</v>
      </c>
      <c r="M266" s="77">
        <f>BerM2!AJ266</f>
        <v>0</v>
      </c>
      <c r="N266" s="77">
        <f>BerM2!AK266</f>
        <v>0</v>
      </c>
      <c r="O266" s="77">
        <f>BerM2!AL266</f>
        <v>0</v>
      </c>
      <c r="P266" s="77">
        <f>BerM2!AM266</f>
        <v>0</v>
      </c>
      <c r="Q266" s="78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2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BerM2!AC267</f>
        <v>0</v>
      </c>
      <c r="I267" s="77">
        <f>BerM2!AE267</f>
        <v>0</v>
      </c>
      <c r="J267" s="77">
        <f>BerM2!AF267</f>
        <v>0</v>
      </c>
      <c r="K267" s="77">
        <f>BerM2!AH267</f>
        <v>0</v>
      </c>
      <c r="L267" s="77">
        <f>BerM2!AI267</f>
        <v>0</v>
      </c>
      <c r="M267" s="77">
        <f>BerM2!AJ267</f>
        <v>0</v>
      </c>
      <c r="N267" s="77">
        <f>BerM2!AK267</f>
        <v>0</v>
      </c>
      <c r="O267" s="77">
        <f>BerM2!AL267</f>
        <v>0</v>
      </c>
      <c r="P267" s="77">
        <f>BerM2!AM267</f>
        <v>0</v>
      </c>
      <c r="Q267" s="78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2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BerM2!AC268</f>
        <v>0</v>
      </c>
      <c r="I268" s="77">
        <f>BerM2!AE268</f>
        <v>0</v>
      </c>
      <c r="J268" s="77">
        <f>BerM2!AF268</f>
        <v>0</v>
      </c>
      <c r="K268" s="77">
        <f>BerM2!AH268</f>
        <v>0</v>
      </c>
      <c r="L268" s="77">
        <f>BerM2!AI268</f>
        <v>0</v>
      </c>
      <c r="M268" s="77">
        <f>BerM2!AJ268</f>
        <v>0</v>
      </c>
      <c r="N268" s="77">
        <f>BerM2!AK268</f>
        <v>0</v>
      </c>
      <c r="O268" s="77">
        <f>BerM2!AL268</f>
        <v>0</v>
      </c>
      <c r="P268" s="77">
        <f>BerM2!AM268</f>
        <v>0</v>
      </c>
      <c r="Q268" s="78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2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BerM2!AC269</f>
        <v>0</v>
      </c>
      <c r="I269" s="77">
        <f>BerM2!AE269</f>
        <v>0</v>
      </c>
      <c r="J269" s="77">
        <f>BerM2!AF269</f>
        <v>0</v>
      </c>
      <c r="K269" s="77">
        <f>BerM2!AH269</f>
        <v>0</v>
      </c>
      <c r="L269" s="77">
        <f>BerM2!AI269</f>
        <v>0</v>
      </c>
      <c r="M269" s="77">
        <f>BerM2!AJ269</f>
        <v>0</v>
      </c>
      <c r="N269" s="77">
        <f>BerM2!AK269</f>
        <v>0</v>
      </c>
      <c r="O269" s="77">
        <f>BerM2!AL269</f>
        <v>0</v>
      </c>
      <c r="P269" s="77">
        <f>BerM2!AM269</f>
        <v>0</v>
      </c>
      <c r="Q269" s="78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2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BerM2!AC270</f>
        <v>0</v>
      </c>
      <c r="I270" s="77">
        <f>BerM2!AE270</f>
        <v>0</v>
      </c>
      <c r="J270" s="77">
        <f>BerM2!AF270</f>
        <v>0</v>
      </c>
      <c r="K270" s="77">
        <f>BerM2!AH270</f>
        <v>0</v>
      </c>
      <c r="L270" s="77">
        <f>BerM2!AI270</f>
        <v>0</v>
      </c>
      <c r="M270" s="77">
        <f>BerM2!AJ270</f>
        <v>0</v>
      </c>
      <c r="N270" s="77">
        <f>BerM2!AK270</f>
        <v>0</v>
      </c>
      <c r="O270" s="77">
        <f>BerM2!AL270</f>
        <v>0</v>
      </c>
      <c r="P270" s="77">
        <f>BerM2!AM270</f>
        <v>0</v>
      </c>
      <c r="Q270" s="78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2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BerM2!AC271</f>
        <v>0</v>
      </c>
      <c r="I271" s="77">
        <f>BerM2!AE271</f>
        <v>0</v>
      </c>
      <c r="J271" s="77">
        <f>BerM2!AF271</f>
        <v>0</v>
      </c>
      <c r="K271" s="77">
        <f>BerM2!AH271</f>
        <v>0</v>
      </c>
      <c r="L271" s="77">
        <f>BerM2!AI271</f>
        <v>0</v>
      </c>
      <c r="M271" s="77">
        <f>BerM2!AJ271</f>
        <v>0</v>
      </c>
      <c r="N271" s="77">
        <f>BerM2!AK271</f>
        <v>0</v>
      </c>
      <c r="O271" s="77">
        <f>BerM2!AL271</f>
        <v>0</v>
      </c>
      <c r="P271" s="77">
        <f>BerM2!AM271</f>
        <v>0</v>
      </c>
      <c r="Q271" s="78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2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BerM2!AC272</f>
        <v>0</v>
      </c>
      <c r="I272" s="77">
        <f>BerM2!AE272</f>
        <v>0</v>
      </c>
      <c r="J272" s="77">
        <f>BerM2!AF272</f>
        <v>0</v>
      </c>
      <c r="K272" s="77">
        <f>BerM2!AH272</f>
        <v>0</v>
      </c>
      <c r="L272" s="77">
        <f>BerM2!AI272</f>
        <v>0</v>
      </c>
      <c r="M272" s="77">
        <f>BerM2!AJ272</f>
        <v>0</v>
      </c>
      <c r="N272" s="77">
        <f>BerM2!AK272</f>
        <v>0</v>
      </c>
      <c r="O272" s="77">
        <f>BerM2!AL272</f>
        <v>0</v>
      </c>
      <c r="P272" s="77">
        <f>BerM2!AM272</f>
        <v>0</v>
      </c>
      <c r="Q272" s="78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2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BerM2!AC273</f>
        <v>0</v>
      </c>
      <c r="I273" s="77">
        <f>BerM2!AE273</f>
        <v>0</v>
      </c>
      <c r="J273" s="77">
        <f>BerM2!AF273</f>
        <v>0</v>
      </c>
      <c r="K273" s="77">
        <f>BerM2!AH273</f>
        <v>0</v>
      </c>
      <c r="L273" s="77">
        <f>BerM2!AI273</f>
        <v>0</v>
      </c>
      <c r="M273" s="77">
        <f>BerM2!AJ273</f>
        <v>0</v>
      </c>
      <c r="N273" s="77">
        <f>BerM2!AK273</f>
        <v>0</v>
      </c>
      <c r="O273" s="77">
        <f>BerM2!AL273</f>
        <v>0</v>
      </c>
      <c r="P273" s="77">
        <f>BerM2!AM273</f>
        <v>0</v>
      </c>
      <c r="Q273" s="78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2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BerM2!AC274</f>
        <v>0</v>
      </c>
      <c r="I274" s="77">
        <f>BerM2!AE274</f>
        <v>0</v>
      </c>
      <c r="J274" s="77">
        <f>BerM2!AF274</f>
        <v>0</v>
      </c>
      <c r="K274" s="77">
        <f>BerM2!AH274</f>
        <v>0</v>
      </c>
      <c r="L274" s="77">
        <f>BerM2!AI274</f>
        <v>0</v>
      </c>
      <c r="M274" s="77">
        <f>BerM2!AJ274</f>
        <v>0</v>
      </c>
      <c r="N274" s="77">
        <f>BerM2!AK274</f>
        <v>0</v>
      </c>
      <c r="O274" s="77">
        <f>BerM2!AL274</f>
        <v>0</v>
      </c>
      <c r="P274" s="77">
        <f>BerM2!AM274</f>
        <v>0</v>
      </c>
      <c r="Q274" s="78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2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BerM2!AC275</f>
        <v>0</v>
      </c>
      <c r="I275" s="77">
        <f>BerM2!AE275</f>
        <v>0</v>
      </c>
      <c r="J275" s="77">
        <f>BerM2!AF275</f>
        <v>0</v>
      </c>
      <c r="K275" s="77">
        <f>BerM2!AH275</f>
        <v>0</v>
      </c>
      <c r="L275" s="77">
        <f>BerM2!AI275</f>
        <v>0</v>
      </c>
      <c r="M275" s="77">
        <f>BerM2!AJ275</f>
        <v>0</v>
      </c>
      <c r="N275" s="77">
        <f>BerM2!AK275</f>
        <v>0</v>
      </c>
      <c r="O275" s="77">
        <f>BerM2!AL275</f>
        <v>0</v>
      </c>
      <c r="P275" s="77">
        <f>BerM2!AM275</f>
        <v>0</v>
      </c>
      <c r="Q275" s="78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2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BerM2!AC276</f>
        <v>0</v>
      </c>
      <c r="I276" s="77">
        <f>BerM2!AE276</f>
        <v>0</v>
      </c>
      <c r="J276" s="77">
        <f>BerM2!AF276</f>
        <v>0</v>
      </c>
      <c r="K276" s="77">
        <f>BerM2!AH276</f>
        <v>0</v>
      </c>
      <c r="L276" s="77">
        <f>BerM2!AI276</f>
        <v>0</v>
      </c>
      <c r="M276" s="77">
        <f>BerM2!AJ276</f>
        <v>0</v>
      </c>
      <c r="N276" s="77">
        <f>BerM2!AK276</f>
        <v>0</v>
      </c>
      <c r="O276" s="77">
        <f>BerM2!AL276</f>
        <v>0</v>
      </c>
      <c r="P276" s="77">
        <f>BerM2!AM276</f>
        <v>0</v>
      </c>
      <c r="Q276" s="78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2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BerM2!AC277</f>
        <v>0</v>
      </c>
      <c r="I277" s="77">
        <f>BerM2!AE277</f>
        <v>0</v>
      </c>
      <c r="J277" s="77">
        <f>BerM2!AF277</f>
        <v>0</v>
      </c>
      <c r="K277" s="77">
        <f>BerM2!AH277</f>
        <v>0</v>
      </c>
      <c r="L277" s="77">
        <f>BerM2!AI277</f>
        <v>0</v>
      </c>
      <c r="M277" s="77">
        <f>BerM2!AJ277</f>
        <v>0</v>
      </c>
      <c r="N277" s="77">
        <f>BerM2!AK277</f>
        <v>0</v>
      </c>
      <c r="O277" s="77">
        <f>BerM2!AL277</f>
        <v>0</v>
      </c>
      <c r="P277" s="77">
        <f>BerM2!AM277</f>
        <v>0</v>
      </c>
      <c r="Q277" s="78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2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BerM2!AC278</f>
        <v>0</v>
      </c>
      <c r="I278" s="77">
        <f>BerM2!AE278</f>
        <v>0</v>
      </c>
      <c r="J278" s="77">
        <f>BerM2!AF278</f>
        <v>0</v>
      </c>
      <c r="K278" s="77">
        <f>BerM2!AH278</f>
        <v>0</v>
      </c>
      <c r="L278" s="77">
        <f>BerM2!AI278</f>
        <v>0</v>
      </c>
      <c r="M278" s="77">
        <f>BerM2!AJ278</f>
        <v>0</v>
      </c>
      <c r="N278" s="77">
        <f>BerM2!AK278</f>
        <v>0</v>
      </c>
      <c r="O278" s="77">
        <f>BerM2!AL278</f>
        <v>0</v>
      </c>
      <c r="P278" s="77">
        <f>BerM2!AM278</f>
        <v>0</v>
      </c>
      <c r="Q278" s="78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2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BerM2!AC279</f>
        <v>0</v>
      </c>
      <c r="I279" s="77">
        <f>BerM2!AE279</f>
        <v>0</v>
      </c>
      <c r="J279" s="77">
        <f>BerM2!AF279</f>
        <v>0</v>
      </c>
      <c r="K279" s="77">
        <f>BerM2!AH279</f>
        <v>0</v>
      </c>
      <c r="L279" s="77">
        <f>BerM2!AI279</f>
        <v>0</v>
      </c>
      <c r="M279" s="77">
        <f>BerM2!AJ279</f>
        <v>0</v>
      </c>
      <c r="N279" s="77">
        <f>BerM2!AK279</f>
        <v>0</v>
      </c>
      <c r="O279" s="77">
        <f>BerM2!AL279</f>
        <v>0</v>
      </c>
      <c r="P279" s="77">
        <f>BerM2!AM279</f>
        <v>0</v>
      </c>
      <c r="Q279" s="78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2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BerM2!AC280</f>
        <v>0</v>
      </c>
      <c r="I280" s="77">
        <f>BerM2!AE280</f>
        <v>0</v>
      </c>
      <c r="J280" s="77">
        <f>BerM2!AF280</f>
        <v>0</v>
      </c>
      <c r="K280" s="77">
        <f>BerM2!AH280</f>
        <v>0</v>
      </c>
      <c r="L280" s="77">
        <f>BerM2!AI280</f>
        <v>0</v>
      </c>
      <c r="M280" s="77">
        <f>BerM2!AJ280</f>
        <v>0</v>
      </c>
      <c r="N280" s="77">
        <f>BerM2!AK280</f>
        <v>0</v>
      </c>
      <c r="O280" s="77">
        <f>BerM2!AL280</f>
        <v>0</v>
      </c>
      <c r="P280" s="77">
        <f>BerM2!AM280</f>
        <v>0</v>
      </c>
      <c r="Q280" s="78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2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BerM2!AC281</f>
        <v>0</v>
      </c>
      <c r="I281" s="77">
        <f>BerM2!AE281</f>
        <v>0</v>
      </c>
      <c r="J281" s="77">
        <f>BerM2!AF281</f>
        <v>0</v>
      </c>
      <c r="K281" s="77">
        <f>BerM2!AH281</f>
        <v>0</v>
      </c>
      <c r="L281" s="77">
        <f>BerM2!AI281</f>
        <v>0</v>
      </c>
      <c r="M281" s="77">
        <f>BerM2!AJ281</f>
        <v>0</v>
      </c>
      <c r="N281" s="77">
        <f>BerM2!AK281</f>
        <v>0</v>
      </c>
      <c r="O281" s="77">
        <f>BerM2!AL281</f>
        <v>0</v>
      </c>
      <c r="P281" s="77">
        <f>BerM2!AM281</f>
        <v>0</v>
      </c>
      <c r="Q281" s="78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2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BerM2!AC282</f>
        <v>0</v>
      </c>
      <c r="I282" s="77">
        <f>BerM2!AE282</f>
        <v>0</v>
      </c>
      <c r="J282" s="77">
        <f>BerM2!AF282</f>
        <v>0</v>
      </c>
      <c r="K282" s="77">
        <f>BerM2!AH282</f>
        <v>0</v>
      </c>
      <c r="L282" s="77">
        <f>BerM2!AI282</f>
        <v>0</v>
      </c>
      <c r="M282" s="77">
        <f>BerM2!AJ282</f>
        <v>0</v>
      </c>
      <c r="N282" s="77">
        <f>BerM2!AK282</f>
        <v>0</v>
      </c>
      <c r="O282" s="77">
        <f>BerM2!AL282</f>
        <v>0</v>
      </c>
      <c r="P282" s="77">
        <f>BerM2!AM282</f>
        <v>0</v>
      </c>
      <c r="Q282" s="78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2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BerM2!AC283</f>
        <v>0</v>
      </c>
      <c r="I283" s="77">
        <f>BerM2!AE283</f>
        <v>0</v>
      </c>
      <c r="J283" s="77">
        <f>BerM2!AF283</f>
        <v>0</v>
      </c>
      <c r="K283" s="77">
        <f>BerM2!AH283</f>
        <v>0</v>
      </c>
      <c r="L283" s="77">
        <f>BerM2!AI283</f>
        <v>0</v>
      </c>
      <c r="M283" s="77">
        <f>BerM2!AJ283</f>
        <v>0</v>
      </c>
      <c r="N283" s="77">
        <f>BerM2!AK283</f>
        <v>0</v>
      </c>
      <c r="O283" s="77">
        <f>BerM2!AL283</f>
        <v>0</v>
      </c>
      <c r="P283" s="77">
        <f>BerM2!AM283</f>
        <v>0</v>
      </c>
      <c r="Q283" s="78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2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BerM2!AC284</f>
        <v>0</v>
      </c>
      <c r="I284" s="77">
        <f>BerM2!AE284</f>
        <v>0</v>
      </c>
      <c r="J284" s="77">
        <f>BerM2!AF284</f>
        <v>0</v>
      </c>
      <c r="K284" s="77">
        <f>BerM2!AH284</f>
        <v>0</v>
      </c>
      <c r="L284" s="77">
        <f>BerM2!AI284</f>
        <v>0</v>
      </c>
      <c r="M284" s="77">
        <f>BerM2!AJ284</f>
        <v>0</v>
      </c>
      <c r="N284" s="77">
        <f>BerM2!AK284</f>
        <v>0</v>
      </c>
      <c r="O284" s="77">
        <f>BerM2!AL284</f>
        <v>0</v>
      </c>
      <c r="P284" s="77">
        <f>BerM2!AM284</f>
        <v>0</v>
      </c>
      <c r="Q284" s="78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2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BerM2!AC285</f>
        <v>0</v>
      </c>
      <c r="I285" s="77">
        <f>BerM2!AE285</f>
        <v>0</v>
      </c>
      <c r="J285" s="77">
        <f>BerM2!AF285</f>
        <v>0</v>
      </c>
      <c r="K285" s="77">
        <f>BerM2!AH285</f>
        <v>0</v>
      </c>
      <c r="L285" s="77">
        <f>BerM2!AI285</f>
        <v>0</v>
      </c>
      <c r="M285" s="77">
        <f>BerM2!AJ285</f>
        <v>0</v>
      </c>
      <c r="N285" s="77">
        <f>BerM2!AK285</f>
        <v>0</v>
      </c>
      <c r="O285" s="77">
        <f>BerM2!AL285</f>
        <v>0</v>
      </c>
      <c r="P285" s="77">
        <f>BerM2!AM285</f>
        <v>0</v>
      </c>
      <c r="Q285" s="78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2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BerM2!AC286</f>
        <v>0</v>
      </c>
      <c r="I286" s="77">
        <f>BerM2!AE286</f>
        <v>0</v>
      </c>
      <c r="J286" s="77">
        <f>BerM2!AF286</f>
        <v>0</v>
      </c>
      <c r="K286" s="77">
        <f>BerM2!AH286</f>
        <v>0</v>
      </c>
      <c r="L286" s="77">
        <f>BerM2!AI286</f>
        <v>0</v>
      </c>
      <c r="M286" s="77">
        <f>BerM2!AJ286</f>
        <v>0</v>
      </c>
      <c r="N286" s="77">
        <f>BerM2!AK286</f>
        <v>0</v>
      </c>
      <c r="O286" s="77">
        <f>BerM2!AL286</f>
        <v>0</v>
      </c>
      <c r="P286" s="77">
        <f>BerM2!AM286</f>
        <v>0</v>
      </c>
      <c r="Q286" s="78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2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BerM2!AC287</f>
        <v>0</v>
      </c>
      <c r="I287" s="77">
        <f>BerM2!AE287</f>
        <v>0</v>
      </c>
      <c r="J287" s="77">
        <f>BerM2!AF287</f>
        <v>0</v>
      </c>
      <c r="K287" s="77">
        <f>BerM2!AH287</f>
        <v>0</v>
      </c>
      <c r="L287" s="77">
        <f>BerM2!AI287</f>
        <v>0</v>
      </c>
      <c r="M287" s="77">
        <f>BerM2!AJ287</f>
        <v>0</v>
      </c>
      <c r="N287" s="77">
        <f>BerM2!AK287</f>
        <v>0</v>
      </c>
      <c r="O287" s="77">
        <f>BerM2!AL287</f>
        <v>0</v>
      </c>
      <c r="P287" s="77">
        <f>BerM2!AM287</f>
        <v>0</v>
      </c>
      <c r="Q287" s="78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2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BerM2!AC288</f>
        <v>0</v>
      </c>
      <c r="I288" s="77">
        <f>BerM2!AE288</f>
        <v>0</v>
      </c>
      <c r="J288" s="77">
        <f>BerM2!AF288</f>
        <v>0</v>
      </c>
      <c r="K288" s="77">
        <f>BerM2!AH288</f>
        <v>0</v>
      </c>
      <c r="L288" s="77">
        <f>BerM2!AI288</f>
        <v>0</v>
      </c>
      <c r="M288" s="77">
        <f>BerM2!AJ288</f>
        <v>0</v>
      </c>
      <c r="N288" s="77">
        <f>BerM2!AK288</f>
        <v>0</v>
      </c>
      <c r="O288" s="77">
        <f>BerM2!AL288</f>
        <v>0</v>
      </c>
      <c r="P288" s="77">
        <f>BerM2!AM288</f>
        <v>0</v>
      </c>
      <c r="Q288" s="78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2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BerM2!AC289</f>
        <v>0</v>
      </c>
      <c r="I289" s="77">
        <f>BerM2!AE289</f>
        <v>0</v>
      </c>
      <c r="J289" s="77">
        <f>BerM2!AF289</f>
        <v>0</v>
      </c>
      <c r="K289" s="77">
        <f>BerM2!AH289</f>
        <v>0</v>
      </c>
      <c r="L289" s="77">
        <f>BerM2!AI289</f>
        <v>0</v>
      </c>
      <c r="M289" s="77">
        <f>BerM2!AJ289</f>
        <v>0</v>
      </c>
      <c r="N289" s="77">
        <f>BerM2!AK289</f>
        <v>0</v>
      </c>
      <c r="O289" s="77">
        <f>BerM2!AL289</f>
        <v>0</v>
      </c>
      <c r="P289" s="77">
        <f>BerM2!AM289</f>
        <v>0</v>
      </c>
      <c r="Q289" s="78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2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BerM2!AC290</f>
        <v>0</v>
      </c>
      <c r="I290" s="77">
        <f>BerM2!AE290</f>
        <v>0</v>
      </c>
      <c r="J290" s="77">
        <f>BerM2!AF290</f>
        <v>0</v>
      </c>
      <c r="K290" s="77">
        <f>BerM2!AH290</f>
        <v>0</v>
      </c>
      <c r="L290" s="77">
        <f>BerM2!AI290</f>
        <v>0</v>
      </c>
      <c r="M290" s="77">
        <f>BerM2!AJ290</f>
        <v>0</v>
      </c>
      <c r="N290" s="77">
        <f>BerM2!AK290</f>
        <v>0</v>
      </c>
      <c r="O290" s="77">
        <f>BerM2!AL290</f>
        <v>0</v>
      </c>
      <c r="P290" s="77">
        <f>BerM2!AM290</f>
        <v>0</v>
      </c>
      <c r="Q290" s="78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2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BerM2!AC291</f>
        <v>0</v>
      </c>
      <c r="I291" s="77">
        <f>BerM2!AE291</f>
        <v>0</v>
      </c>
      <c r="J291" s="77">
        <f>BerM2!AF291</f>
        <v>0</v>
      </c>
      <c r="K291" s="77">
        <f>BerM2!AH291</f>
        <v>0</v>
      </c>
      <c r="L291" s="77">
        <f>BerM2!AI291</f>
        <v>0</v>
      </c>
      <c r="M291" s="77">
        <f>BerM2!AJ291</f>
        <v>0</v>
      </c>
      <c r="N291" s="77">
        <f>BerM2!AK291</f>
        <v>0</v>
      </c>
      <c r="O291" s="77">
        <f>BerM2!AL291</f>
        <v>0</v>
      </c>
      <c r="P291" s="77">
        <f>BerM2!AM291</f>
        <v>0</v>
      </c>
      <c r="Q291" s="78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2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BerM2!AC292</f>
        <v>0</v>
      </c>
      <c r="I292" s="77">
        <f>BerM2!AE292</f>
        <v>0</v>
      </c>
      <c r="J292" s="77">
        <f>BerM2!AF292</f>
        <v>0</v>
      </c>
      <c r="K292" s="77">
        <f>BerM2!AH292</f>
        <v>0</v>
      </c>
      <c r="L292" s="77">
        <f>BerM2!AI292</f>
        <v>0</v>
      </c>
      <c r="M292" s="77">
        <f>BerM2!AJ292</f>
        <v>0</v>
      </c>
      <c r="N292" s="77">
        <f>BerM2!AK292</f>
        <v>0</v>
      </c>
      <c r="O292" s="77">
        <f>BerM2!AL292</f>
        <v>0</v>
      </c>
      <c r="P292" s="77">
        <f>BerM2!AM292</f>
        <v>0</v>
      </c>
      <c r="Q292" s="78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2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BerM2!AC293</f>
        <v>0</v>
      </c>
      <c r="I293" s="77">
        <f>BerM2!AE293</f>
        <v>0</v>
      </c>
      <c r="J293" s="77">
        <f>BerM2!AF293</f>
        <v>0</v>
      </c>
      <c r="K293" s="77">
        <f>BerM2!AH293</f>
        <v>0</v>
      </c>
      <c r="L293" s="77">
        <f>BerM2!AI293</f>
        <v>0</v>
      </c>
      <c r="M293" s="77">
        <f>BerM2!AJ293</f>
        <v>0</v>
      </c>
      <c r="N293" s="77">
        <f>BerM2!AK293</f>
        <v>0</v>
      </c>
      <c r="O293" s="77">
        <f>BerM2!AL293</f>
        <v>0</v>
      </c>
      <c r="P293" s="77">
        <f>BerM2!AM293</f>
        <v>0</v>
      </c>
      <c r="Q293" s="78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2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BerM2!AC294</f>
        <v>0</v>
      </c>
      <c r="I294" s="77">
        <f>BerM2!AE294</f>
        <v>0</v>
      </c>
      <c r="J294" s="77">
        <f>BerM2!AF294</f>
        <v>0</v>
      </c>
      <c r="K294" s="77">
        <f>BerM2!AH294</f>
        <v>0</v>
      </c>
      <c r="L294" s="77">
        <f>BerM2!AI294</f>
        <v>0</v>
      </c>
      <c r="M294" s="77">
        <f>BerM2!AJ294</f>
        <v>0</v>
      </c>
      <c r="N294" s="77">
        <f>BerM2!AK294</f>
        <v>0</v>
      </c>
      <c r="O294" s="77">
        <f>BerM2!AL294</f>
        <v>0</v>
      </c>
      <c r="P294" s="77">
        <f>BerM2!AM294</f>
        <v>0</v>
      </c>
      <c r="Q294" s="78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2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BerM2!AC295</f>
        <v>0</v>
      </c>
      <c r="I295" s="77">
        <f>BerM2!AE295</f>
        <v>0</v>
      </c>
      <c r="J295" s="77">
        <f>BerM2!AF295</f>
        <v>0</v>
      </c>
      <c r="K295" s="77">
        <f>BerM2!AH295</f>
        <v>0</v>
      </c>
      <c r="L295" s="77">
        <f>BerM2!AI295</f>
        <v>0</v>
      </c>
      <c r="M295" s="77">
        <f>BerM2!AJ295</f>
        <v>0</v>
      </c>
      <c r="N295" s="77">
        <f>BerM2!AK295</f>
        <v>0</v>
      </c>
      <c r="O295" s="77">
        <f>BerM2!AL295</f>
        <v>0</v>
      </c>
      <c r="P295" s="77">
        <f>BerM2!AM295</f>
        <v>0</v>
      </c>
      <c r="Q295" s="78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2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BerM2!AC296</f>
        <v>0</v>
      </c>
      <c r="I296" s="77">
        <f>BerM2!AE296</f>
        <v>0</v>
      </c>
      <c r="J296" s="77">
        <f>BerM2!AF296</f>
        <v>0</v>
      </c>
      <c r="K296" s="77">
        <f>BerM2!AH296</f>
        <v>0</v>
      </c>
      <c r="L296" s="77">
        <f>BerM2!AI296</f>
        <v>0</v>
      </c>
      <c r="M296" s="77">
        <f>BerM2!AJ296</f>
        <v>0</v>
      </c>
      <c r="N296" s="77">
        <f>BerM2!AK296</f>
        <v>0</v>
      </c>
      <c r="O296" s="77">
        <f>BerM2!AL296</f>
        <v>0</v>
      </c>
      <c r="P296" s="77">
        <f>BerM2!AM296</f>
        <v>0</v>
      </c>
      <c r="Q296" s="78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2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BerM2!AC297</f>
        <v>0</v>
      </c>
      <c r="I297" s="77">
        <f>BerM2!AE297</f>
        <v>0</v>
      </c>
      <c r="J297" s="77">
        <f>BerM2!AF297</f>
        <v>0</v>
      </c>
      <c r="K297" s="77">
        <f>BerM2!AH297</f>
        <v>0</v>
      </c>
      <c r="L297" s="77">
        <f>BerM2!AI297</f>
        <v>0</v>
      </c>
      <c r="M297" s="77">
        <f>BerM2!AJ297</f>
        <v>0</v>
      </c>
      <c r="N297" s="77">
        <f>BerM2!AK297</f>
        <v>0</v>
      </c>
      <c r="O297" s="77">
        <f>BerM2!AL297</f>
        <v>0</v>
      </c>
      <c r="P297" s="77">
        <f>BerM2!AM297</f>
        <v>0</v>
      </c>
      <c r="Q297" s="78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2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BerM2!AC298</f>
        <v>0</v>
      </c>
      <c r="I298" s="77">
        <f>BerM2!AE298</f>
        <v>0</v>
      </c>
      <c r="J298" s="77">
        <f>BerM2!AF298</f>
        <v>0</v>
      </c>
      <c r="K298" s="77">
        <f>BerM2!AH298</f>
        <v>0</v>
      </c>
      <c r="L298" s="77">
        <f>BerM2!AI298</f>
        <v>0</v>
      </c>
      <c r="M298" s="77">
        <f>BerM2!AJ298</f>
        <v>0</v>
      </c>
      <c r="N298" s="77">
        <f>BerM2!AK298</f>
        <v>0</v>
      </c>
      <c r="O298" s="77">
        <f>BerM2!AL298</f>
        <v>0</v>
      </c>
      <c r="P298" s="77">
        <f>BerM2!AM298</f>
        <v>0</v>
      </c>
      <c r="Q298" s="78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2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BerM2!AC299</f>
        <v>0</v>
      </c>
      <c r="I299" s="77">
        <f>BerM2!AE299</f>
        <v>0</v>
      </c>
      <c r="J299" s="77">
        <f>BerM2!AF299</f>
        <v>0</v>
      </c>
      <c r="K299" s="77">
        <f>BerM2!AH299</f>
        <v>0</v>
      </c>
      <c r="L299" s="77">
        <f>BerM2!AI299</f>
        <v>0</v>
      </c>
      <c r="M299" s="77">
        <f>BerM2!AJ299</f>
        <v>0</v>
      </c>
      <c r="N299" s="77">
        <f>BerM2!AK299</f>
        <v>0</v>
      </c>
      <c r="O299" s="77">
        <f>BerM2!AL299</f>
        <v>0</v>
      </c>
      <c r="P299" s="77">
        <f>BerM2!AM299</f>
        <v>0</v>
      </c>
      <c r="Q299" s="78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2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BerM2!AC300</f>
        <v>0</v>
      </c>
      <c r="I300" s="77">
        <f>BerM2!AE300</f>
        <v>0</v>
      </c>
      <c r="J300" s="77">
        <f>BerM2!AF300</f>
        <v>0</v>
      </c>
      <c r="K300" s="77">
        <f>BerM2!AH300</f>
        <v>0</v>
      </c>
      <c r="L300" s="77">
        <f>BerM2!AI300</f>
        <v>0</v>
      </c>
      <c r="M300" s="77">
        <f>BerM2!AJ300</f>
        <v>0</v>
      </c>
      <c r="N300" s="77">
        <f>BerM2!AK300</f>
        <v>0</v>
      </c>
      <c r="O300" s="77">
        <f>BerM2!AL300</f>
        <v>0</v>
      </c>
      <c r="P300" s="77">
        <f>BerM2!AM300</f>
        <v>0</v>
      </c>
      <c r="Q300" s="78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Ident</vt:lpstr>
      <vt:lpstr>Quart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Parameter!Afdrukbereik</vt:lpstr>
      <vt:lpstr>Ident!Afdruktitels</vt:lpstr>
      <vt:lpstr>Krankh!Afdruktitels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2003-09-01T11:22:37Z</cp:lastPrinted>
  <dcterms:created xsi:type="dcterms:W3CDTF">2002-12-09T12:13:35Z</dcterms:created>
  <dcterms:modified xsi:type="dcterms:W3CDTF">2018-05-29T12:32:04Z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